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M:\Finance\CREA\Financials\FY22\02_2022 CREA Financials\"/>
    </mc:Choice>
  </mc:AlternateContent>
  <xr:revisionPtr revIDLastSave="0" documentId="13_ncr:1_{277E47F2-E7AA-44D9-9C2C-E189C43D099D}" xr6:coauthVersionLast="36" xr6:coauthVersionMax="36" xr10:uidLastSave="{00000000-0000-0000-0000-000000000000}"/>
  <bookViews>
    <workbookView xWindow="0" yWindow="0" windowWidth="17256" windowHeight="5640" xr2:uid="{6FF8CEFC-9E2D-4F33-A4A8-5BC3E675901D}"/>
  </bookViews>
  <sheets>
    <sheet name="Balance Sheet" sheetId="1" r:id="rId1"/>
    <sheet name="P&amp;L Month YTD" sheetId="2" r:id="rId2"/>
    <sheet name="Bdgt vs Actual" sheetId="3" r:id="rId3"/>
    <sheet name="Check Detail" sheetId="4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'Balance Sheet'!$B:$F,'Balance Sheet'!$1:$1</definedName>
    <definedName name="_xlnm.Print_Titles" localSheetId="2">'Bdgt vs Actual'!$A:$D,'Bdgt vs Actual'!$1:$2</definedName>
    <definedName name="_xlnm.Print_Titles" localSheetId="3">'Check Detail'!$A:$A,'Check Detail'!$1:$1</definedName>
    <definedName name="_xlnm.Print_Titles" localSheetId="1">'P&amp;L Month YTD'!$A:$D,'P&amp;L Month YTD'!$1:$2</definedName>
    <definedName name="QB_COLUMN_29" localSheetId="0" hidden="1">'Balance Sheet'!$H$1</definedName>
    <definedName name="QB_COLUMN_59200" localSheetId="2" hidden="1">'Bdgt vs Actual'!$E$2</definedName>
    <definedName name="QB_COLUMN_59200" localSheetId="1" hidden="1">'P&amp;L Month YTD'!$F$2</definedName>
    <definedName name="QB_COLUMN_62210" localSheetId="1" hidden="1">'P&amp;L Month YTD'!$H$2</definedName>
    <definedName name="QB_COLUMN_63620" localSheetId="2" hidden="1">'Bdgt vs Actual'!$I$2</definedName>
    <definedName name="QB_COLUMN_64430" localSheetId="2" hidden="1">'Bdgt vs Actual'!$K$2</definedName>
    <definedName name="QB_COLUMN_76210" localSheetId="2" hidden="1">'Bdgt vs Actual'!$G$2</definedName>
    <definedName name="QB_DATA_0" localSheetId="0" hidden="1">'Balance Sheet'!$6:$6,'Balance Sheet'!$7:$7,'Balance Sheet'!$15:$15,'Balance Sheet'!$16:$16,'Balance Sheet'!$18:$18,'Balance Sheet'!$19:$19</definedName>
    <definedName name="QB_DATA_0" localSheetId="2" hidden="1">'Bdgt vs Actual'!$4:$4,'Bdgt vs Actual'!$6:$6,'Bdgt vs Actual'!$7:$7,'Bdgt vs Actual'!$8:$8,'Bdgt vs Actual'!$11:$11,'Bdgt vs Actual'!$12:$12,'Bdgt vs Actual'!$13:$13,'Bdgt vs Actual'!$15:$15,'Bdgt vs Actual'!$16:$16,'Bdgt vs Actual'!$19:$19,'Bdgt vs Actual'!$20:$20,'Bdgt vs Actual'!$21:$21,'Bdgt vs Actual'!$22:$22,'Bdgt vs Actual'!$24:$24,'Bdgt vs Actual'!$25:$25,'Bdgt vs Actual'!$26:$26</definedName>
    <definedName name="QB_DATA_0" localSheetId="1" hidden="1">'P&amp;L Month YTD'!$4:$4,'P&amp;L Month YTD'!$6:$6,'P&amp;L Month YTD'!$7:$7,'P&amp;L Month YTD'!$8:$8,'P&amp;L Month YTD'!$10:$10,'P&amp;L Month YTD'!$11:$11,'P&amp;L Month YTD'!$14:$14,'P&amp;L Month YTD'!$15:$15,'P&amp;L Month YTD'!$16:$16,'P&amp;L Month YTD'!$17:$17,'P&amp;L Month YTD'!$19:$19,'P&amp;L Month YTD'!$20:$20,'P&amp;L Month YTD'!$21:$21,'P&amp;L Month YTD'!$24:$24,'P&amp;L Month YTD'!$25:$25,'P&amp;L Month YTD'!$26:$26</definedName>
    <definedName name="QB_DATA_1" localSheetId="2" hidden="1">'Bdgt vs Actual'!$27:$27,'Bdgt vs Actual'!$30:$30,'Bdgt vs Actual'!$31:$31,'Bdgt vs Actual'!$32:$32,'Bdgt vs Actual'!$33:$33,'Bdgt vs Actual'!$34:$34,'Bdgt vs Actual'!$35:$35,'Bdgt vs Actual'!$36:$36,'Bdgt vs Actual'!$38:$38,'Bdgt vs Actual'!$39:$39,'Bdgt vs Actual'!$40:$40,'Bdgt vs Actual'!$41:$41,'Bdgt vs Actual'!$42:$42,'Bdgt vs Actual'!$43:$43</definedName>
    <definedName name="QB_DATA_1" localSheetId="1" hidden="1">'P&amp;L Month YTD'!$27:$27,'P&amp;L Month YTD'!$28:$28,'P&amp;L Month YTD'!$29:$29,'P&amp;L Month YTD'!$31:$31,'P&amp;L Month YTD'!$32:$32,'P&amp;L Month YTD'!$33:$33,'P&amp;L Month YTD'!$34:$34</definedName>
    <definedName name="QB_FORMULA_0" localSheetId="0" hidden="1">'Balance Sheet'!$H$8,'Balance Sheet'!$H$9,'Balance Sheet'!$H$10,'Balance Sheet'!$H$11,'Balance Sheet'!$H$17,'Balance Sheet'!$H$20,'Balance Sheet'!$H$21</definedName>
    <definedName name="QB_FORMULA_0" localSheetId="2" hidden="1">'Bdgt vs Actual'!$I$4,'Bdgt vs Actual'!$K$4,'Bdgt vs Actual'!$I$6,'Bdgt vs Actual'!$K$6,'Bdgt vs Actual'!$I$7,'Bdgt vs Actual'!$K$7,'Bdgt vs Actual'!$I$8,'Bdgt vs Actual'!$K$8,'Bdgt vs Actual'!$E$9,'Bdgt vs Actual'!$G$9,'Bdgt vs Actual'!$I$9,'Bdgt vs Actual'!$K$9,'Bdgt vs Actual'!$I$11,'Bdgt vs Actual'!$K$11,'Bdgt vs Actual'!$I$12,'Bdgt vs Actual'!$K$12</definedName>
    <definedName name="QB_FORMULA_0" localSheetId="1" hidden="1">'P&amp;L Month YTD'!$F$9,'P&amp;L Month YTD'!$H$9,'P&amp;L Month YTD'!$F$12,'P&amp;L Month YTD'!$H$12,'P&amp;L Month YTD'!$F$22,'P&amp;L Month YTD'!$H$22,'P&amp;L Month YTD'!$F$30,'P&amp;L Month YTD'!$H$30,'P&amp;L Month YTD'!$F$35,'P&amp;L Month YTD'!$H$35,'P&amp;L Month YTD'!$F$36,'P&amp;L Month YTD'!$H$36</definedName>
    <definedName name="QB_FORMULA_1" localSheetId="2" hidden="1">'Bdgt vs Actual'!$I$13,'Bdgt vs Actual'!$K$13,'Bdgt vs Actual'!$E$14,'Bdgt vs Actual'!$G$14,'Bdgt vs Actual'!$I$14,'Bdgt vs Actual'!$K$14,'Bdgt vs Actual'!$I$15,'Bdgt vs Actual'!$K$15,'Bdgt vs Actual'!$I$16,'Bdgt vs Actual'!$K$16,'Bdgt vs Actual'!$E$17,'Bdgt vs Actual'!$G$17,'Bdgt vs Actual'!$I$17,'Bdgt vs Actual'!$K$17,'Bdgt vs Actual'!$I$19,'Bdgt vs Actual'!$K$19</definedName>
    <definedName name="QB_FORMULA_2" localSheetId="2" hidden="1">'Bdgt vs Actual'!$I$20,'Bdgt vs Actual'!$K$20,'Bdgt vs Actual'!$I$21,'Bdgt vs Actual'!$K$21,'Bdgt vs Actual'!$I$22,'Bdgt vs Actual'!$K$22,'Bdgt vs Actual'!$I$24,'Bdgt vs Actual'!$K$24,'Bdgt vs Actual'!$I$25,'Bdgt vs Actual'!$K$25,'Bdgt vs Actual'!$I$26,'Bdgt vs Actual'!$K$26,'Bdgt vs Actual'!$I$27,'Bdgt vs Actual'!$K$27,'Bdgt vs Actual'!$E$28,'Bdgt vs Actual'!$G$28</definedName>
    <definedName name="QB_FORMULA_3" localSheetId="2" hidden="1">'Bdgt vs Actual'!$I$28,'Bdgt vs Actual'!$K$28,'Bdgt vs Actual'!$I$30,'Bdgt vs Actual'!$K$30,'Bdgt vs Actual'!$I$31,'Bdgt vs Actual'!$K$31,'Bdgt vs Actual'!$I$32,'Bdgt vs Actual'!$K$32,'Bdgt vs Actual'!$I$33,'Bdgt vs Actual'!$K$33,'Bdgt vs Actual'!$I$35,'Bdgt vs Actual'!$K$35,'Bdgt vs Actual'!$I$36,'Bdgt vs Actual'!$K$36,'Bdgt vs Actual'!$E$37,'Bdgt vs Actual'!$G$37</definedName>
    <definedName name="QB_FORMULA_4" localSheetId="2" hidden="1">'Bdgt vs Actual'!$I$37,'Bdgt vs Actual'!$K$37,'Bdgt vs Actual'!$I$38,'Bdgt vs Actual'!$K$38,'Bdgt vs Actual'!$I$39,'Bdgt vs Actual'!$K$39,'Bdgt vs Actual'!$I$40,'Bdgt vs Actual'!$K$40,'Bdgt vs Actual'!$I$41,'Bdgt vs Actual'!$K$41,'Bdgt vs Actual'!$I$42,'Bdgt vs Actual'!$K$42,'Bdgt vs Actual'!$I$43,'Bdgt vs Actual'!$K$43,'Bdgt vs Actual'!$E$44,'Bdgt vs Actual'!$G$44</definedName>
    <definedName name="QB_FORMULA_5" localSheetId="2" hidden="1">'Bdgt vs Actual'!$I$44,'Bdgt vs Actual'!$K$44,'Bdgt vs Actual'!$E$45,'Bdgt vs Actual'!$G$45,'Bdgt vs Actual'!$I$45,'Bdgt vs Actual'!$K$45</definedName>
    <definedName name="QB_ROW_1" localSheetId="0" hidden="1">'Balance Sheet'!$B$2</definedName>
    <definedName name="QB_ROW_1011" localSheetId="0" hidden="1">'Balance Sheet'!$C$3</definedName>
    <definedName name="QB_ROW_11230" localSheetId="2" hidden="1">'Bdgt vs Actual'!$D$7</definedName>
    <definedName name="QB_ROW_11230" localSheetId="1" hidden="1">'P&amp;L Month YTD'!$D$7</definedName>
    <definedName name="QB_ROW_12230" localSheetId="2" hidden="1">'Bdgt vs Actual'!$D$8</definedName>
    <definedName name="QB_ROW_12230" localSheetId="1" hidden="1">'P&amp;L Month YTD'!$D$8</definedName>
    <definedName name="QB_ROW_1311" localSheetId="0" hidden="1">'Balance Sheet'!$C$10</definedName>
    <definedName name="QB_ROW_14011" localSheetId="0" hidden="1">'Balance Sheet'!$C$13</definedName>
    <definedName name="QB_ROW_14311" localSheetId="0" hidden="1">'Balance Sheet'!$C$20</definedName>
    <definedName name="QB_ROW_17020" localSheetId="2" hidden="1">'Bdgt vs Actual'!$C$10</definedName>
    <definedName name="QB_ROW_17221" localSheetId="0" hidden="1">'Balance Sheet'!$D$19</definedName>
    <definedName name="QB_ROW_17320" localSheetId="2" hidden="1">'Bdgt vs Actual'!$C$14</definedName>
    <definedName name="QB_ROW_18230" localSheetId="2" hidden="1">'Bdgt vs Actual'!$D$13</definedName>
    <definedName name="QB_ROW_18301" localSheetId="2" hidden="1">'Bdgt vs Actual'!$A$45</definedName>
    <definedName name="QB_ROW_18301" localSheetId="1" hidden="1">'P&amp;L Month YTD'!$A$36</definedName>
    <definedName name="QB_ROW_19220" localSheetId="2" hidden="1">'Bdgt vs Actual'!$C$15</definedName>
    <definedName name="QB_ROW_19220" localSheetId="1" hidden="1">'P&amp;L Month YTD'!$C$10</definedName>
    <definedName name="QB_ROW_20012" localSheetId="2" hidden="1">'Bdgt vs Actual'!$B$3</definedName>
    <definedName name="QB_ROW_20012" localSheetId="1" hidden="1">'P&amp;L Month YTD'!$B$3</definedName>
    <definedName name="QB_ROW_2021" localSheetId="0" hidden="1">'Balance Sheet'!$D$4</definedName>
    <definedName name="QB_ROW_20312" localSheetId="2" hidden="1">'Bdgt vs Actual'!$B$17</definedName>
    <definedName name="QB_ROW_20312" localSheetId="1" hidden="1">'P&amp;L Month YTD'!$B$12</definedName>
    <definedName name="QB_ROW_21012" localSheetId="2" hidden="1">'Bdgt vs Actual'!$B$18</definedName>
    <definedName name="QB_ROW_21012" localSheetId="1" hidden="1">'P&amp;L Month YTD'!$B$13</definedName>
    <definedName name="QB_ROW_21312" localSheetId="2" hidden="1">'Bdgt vs Actual'!$B$44</definedName>
    <definedName name="QB_ROW_21312" localSheetId="1" hidden="1">'P&amp;L Month YTD'!$B$35</definedName>
    <definedName name="QB_ROW_22220" localSheetId="2" hidden="1">'Bdgt vs Actual'!$C$19</definedName>
    <definedName name="QB_ROW_22220" localSheetId="1" hidden="1">'P&amp;L Month YTD'!$C$14</definedName>
    <definedName name="QB_ROW_2321" localSheetId="0" hidden="1">'Balance Sheet'!$D$9</definedName>
    <definedName name="QB_ROW_24220" localSheetId="2" hidden="1">'Bdgt vs Actual'!$C$20</definedName>
    <definedName name="QB_ROW_24220" localSheetId="1" hidden="1">'P&amp;L Month YTD'!$C$15</definedName>
    <definedName name="QB_ROW_28220" localSheetId="2" hidden="1">'Bdgt vs Actual'!$C$21</definedName>
    <definedName name="QB_ROW_28220" localSheetId="1" hidden="1">'P&amp;L Month YTD'!$C$16</definedName>
    <definedName name="QB_ROW_301" localSheetId="0" hidden="1">'Balance Sheet'!$B$11</definedName>
    <definedName name="QB_ROW_3020" localSheetId="0" hidden="1">'Balance Sheet'!$D$14</definedName>
    <definedName name="QB_ROW_3230" localSheetId="0" hidden="1">'Balance Sheet'!$E$16</definedName>
    <definedName name="QB_ROW_3320" localSheetId="0" hidden="1">'Balance Sheet'!$D$17</definedName>
    <definedName name="QB_ROW_34220" localSheetId="2" hidden="1">'Bdgt vs Actual'!$C$22</definedName>
    <definedName name="QB_ROW_34220" localSheetId="1" hidden="1">'P&amp;L Month YTD'!$C$17</definedName>
    <definedName name="QB_ROW_35020" localSheetId="2" hidden="1">'Bdgt vs Actual'!$C$23</definedName>
    <definedName name="QB_ROW_35020" localSheetId="1" hidden="1">'P&amp;L Month YTD'!$C$18</definedName>
    <definedName name="QB_ROW_35320" localSheetId="2" hidden="1">'Bdgt vs Actual'!$C$28</definedName>
    <definedName name="QB_ROW_35320" localSheetId="1" hidden="1">'P&amp;L Month YTD'!$C$22</definedName>
    <definedName name="QB_ROW_38220" localSheetId="2" hidden="1">'Bdgt vs Actual'!$C$41</definedName>
    <definedName name="QB_ROW_38220" localSheetId="1" hidden="1">'P&amp;L Month YTD'!$C$33</definedName>
    <definedName name="QB_ROW_40220" localSheetId="2" hidden="1">'Bdgt vs Actual'!$C$43</definedName>
    <definedName name="QB_ROW_40220" localSheetId="1" hidden="1">'P&amp;L Month YTD'!$C$34</definedName>
    <definedName name="QB_ROW_43220" localSheetId="2" hidden="1">'Bdgt vs Actual'!$C$42</definedName>
    <definedName name="QB_ROW_47220" localSheetId="0" hidden="1">'Balance Sheet'!$D$18</definedName>
    <definedName name="QB_ROW_52030" localSheetId="0" hidden="1">'Balance Sheet'!$E$5</definedName>
    <definedName name="QB_ROW_52330" localSheetId="0" hidden="1">'Balance Sheet'!$E$8</definedName>
    <definedName name="QB_ROW_53240" localSheetId="0" hidden="1">'Balance Sheet'!$F$6</definedName>
    <definedName name="QB_ROW_54240" localSheetId="0" hidden="1">'Balance Sheet'!$F$7</definedName>
    <definedName name="QB_ROW_55230" localSheetId="2" hidden="1">'Bdgt vs Actual'!$D$12</definedName>
    <definedName name="QB_ROW_56230" localSheetId="2" hidden="1">'Bdgt vs Actual'!$D$11</definedName>
    <definedName name="QB_ROW_57220" localSheetId="2" hidden="1">'Bdgt vs Actual'!$C$16</definedName>
    <definedName name="QB_ROW_57220" localSheetId="1" hidden="1">'P&amp;L Month YTD'!$C$11</definedName>
    <definedName name="QB_ROW_58020" localSheetId="2" hidden="1">'Bdgt vs Actual'!$C$29</definedName>
    <definedName name="QB_ROW_58020" localSheetId="1" hidden="1">'P&amp;L Month YTD'!$C$23</definedName>
    <definedName name="QB_ROW_58320" localSheetId="2" hidden="1">'Bdgt vs Actual'!$C$37</definedName>
    <definedName name="QB_ROW_58320" localSheetId="1" hidden="1">'P&amp;L Month YTD'!$C$30</definedName>
    <definedName name="QB_ROW_59230" localSheetId="2" hidden="1">'Bdgt vs Actual'!$D$24</definedName>
    <definedName name="QB_ROW_60230" localSheetId="2" hidden="1">'Bdgt vs Actual'!$D$36</definedName>
    <definedName name="QB_ROW_61230" localSheetId="2" hidden="1">'Bdgt vs Actual'!$D$30</definedName>
    <definedName name="QB_ROW_61230" localSheetId="1" hidden="1">'P&amp;L Month YTD'!$D$24</definedName>
    <definedName name="QB_ROW_63230" localSheetId="2" hidden="1">'Bdgt vs Actual'!$D$32</definedName>
    <definedName name="QB_ROW_63230" localSheetId="1" hidden="1">'P&amp;L Month YTD'!$D$26</definedName>
    <definedName name="QB_ROW_64230" localSheetId="2" hidden="1">'Bdgt vs Actual'!$D$33</definedName>
    <definedName name="QB_ROW_64230" localSheetId="1" hidden="1">'P&amp;L Month YTD'!$D$27</definedName>
    <definedName name="QB_ROW_66230" localSheetId="2" hidden="1">'Bdgt vs Actual'!$D$26</definedName>
    <definedName name="QB_ROW_66230" localSheetId="1" hidden="1">'P&amp;L Month YTD'!$D$20</definedName>
    <definedName name="QB_ROW_67230" localSheetId="2" hidden="1">'Bdgt vs Actual'!$D$34</definedName>
    <definedName name="QB_ROW_67230" localSheetId="1" hidden="1">'P&amp;L Month YTD'!$D$28</definedName>
    <definedName name="QB_ROW_68230" localSheetId="2" hidden="1">'Bdgt vs Actual'!$D$35</definedName>
    <definedName name="QB_ROW_68230" localSheetId="1" hidden="1">'P&amp;L Month YTD'!$D$29</definedName>
    <definedName name="QB_ROW_69220" localSheetId="2" hidden="1">'Bdgt vs Actual'!$C$38</definedName>
    <definedName name="QB_ROW_69220" localSheetId="1" hidden="1">'P&amp;L Month YTD'!$C$31</definedName>
    <definedName name="QB_ROW_7001" localSheetId="0" hidden="1">'Balance Sheet'!$B$12</definedName>
    <definedName name="QB_ROW_70220" localSheetId="2" hidden="1">'Bdgt vs Actual'!$C$39</definedName>
    <definedName name="QB_ROW_7301" localSheetId="0" hidden="1">'Balance Sheet'!$B$21</definedName>
    <definedName name="QB_ROW_73220" localSheetId="2" hidden="1">'Bdgt vs Actual'!$C$40</definedName>
    <definedName name="QB_ROW_73220" localSheetId="1" hidden="1">'P&amp;L Month YTD'!$C$32</definedName>
    <definedName name="QB_ROW_76230" localSheetId="2" hidden="1">'Bdgt vs Actual'!$D$31</definedName>
    <definedName name="QB_ROW_76230" localSheetId="1" hidden="1">'P&amp;L Month YTD'!$D$25</definedName>
    <definedName name="QB_ROW_85220" localSheetId="2" hidden="1">'Bdgt vs Actual'!$C$4</definedName>
    <definedName name="QB_ROW_85220" localSheetId="1" hidden="1">'P&amp;L Month YTD'!$C$4</definedName>
    <definedName name="QB_ROW_86230" localSheetId="2" hidden="1">'Bdgt vs Actual'!$D$27</definedName>
    <definedName name="QB_ROW_86230" localSheetId="1" hidden="1">'P&amp;L Month YTD'!$D$21</definedName>
    <definedName name="QB_ROW_87230" localSheetId="2" hidden="1">'Bdgt vs Actual'!$D$25</definedName>
    <definedName name="QB_ROW_87230" localSheetId="1" hidden="1">'P&amp;L Month YTD'!$D$19</definedName>
    <definedName name="QB_ROW_88230" localSheetId="0" hidden="1">'Balance Sheet'!$E$15</definedName>
    <definedName name="QB_ROW_89230" localSheetId="2" hidden="1">'Bdgt vs Actual'!$D$6</definedName>
    <definedName name="QB_ROW_89230" localSheetId="1" hidden="1">'P&amp;L Month YTD'!$D$6</definedName>
    <definedName name="QB_ROW_9020" localSheetId="2" hidden="1">'Bdgt vs Actual'!$C$5</definedName>
    <definedName name="QB_ROW_9020" localSheetId="1" hidden="1">'P&amp;L Month YTD'!$C$5</definedName>
    <definedName name="QB_ROW_9320" localSheetId="2" hidden="1">'Bdgt vs Actual'!$C$9</definedName>
    <definedName name="QB_ROW_9320" localSheetId="1" hidden="1">'P&amp;L Month YTD'!$C$9</definedName>
    <definedName name="QBCANSUPPORTUPDATE" localSheetId="0">TRUE</definedName>
    <definedName name="QBCANSUPPORTUPDATE" localSheetId="2">TRUE</definedName>
    <definedName name="QBCANSUPPORTUPDATE" localSheetId="3">FALSE</definedName>
    <definedName name="QBCANSUPPORTUPDATE" localSheetId="1">TRUE</definedName>
    <definedName name="QBCOMPANYFILENAME" localSheetId="0">"M:\Shared DBs\QuickBooks\Community Renewable Energy Association2-RESTORED 2020-06-22.QBW"</definedName>
    <definedName name="QBCOMPANYFILENAME" localSheetId="2">"M:\Shared DBs\QuickBooks\Community Renewable Energy Association2-RESTORED 2020-06-22.QBW"</definedName>
    <definedName name="QBCOMPANYFILENAME" localSheetId="3">"M:\Shared DBs\QuickBooks\Community Renewable Energy Association2-RESTORED 2020-06-22.QBW"</definedName>
    <definedName name="QBCOMPANYFILENAME" localSheetId="1">"M:\Shared DBs\QuickBooks\Community Renewable Energy Association2-RESTORED 2020-06-22.QBW"</definedName>
    <definedName name="QBENDDATE" localSheetId="0">20220228</definedName>
    <definedName name="QBENDDATE" localSheetId="2">20220630</definedName>
    <definedName name="QBENDDATE" localSheetId="3">20220228</definedName>
    <definedName name="QBENDDATE" localSheetId="1">20220228</definedName>
    <definedName name="QBHEADERSONSCREEN" localSheetId="0">FALSE</definedName>
    <definedName name="QBHEADERSONSCREEN" localSheetId="2">FALSE</definedName>
    <definedName name="QBHEADERSONSCREEN" localSheetId="3">FALSE</definedName>
    <definedName name="QBHEADERSONSCREEN" localSheetId="1">FALSE</definedName>
    <definedName name="QBMETADATASIZE" localSheetId="0">5924</definedName>
    <definedName name="QBMETADATASIZE" localSheetId="2">5924</definedName>
    <definedName name="QBMETADATASIZE" localSheetId="3">0</definedName>
    <definedName name="QBMETADATASIZE" localSheetId="1">5924</definedName>
    <definedName name="QBPRESERVECOLOR" localSheetId="0">TRUE</definedName>
    <definedName name="QBPRESERVECOLOR" localSheetId="2">TRUE</definedName>
    <definedName name="QBPRESERVECOLOR" localSheetId="3">TRUE</definedName>
    <definedName name="QBPRESERVECOLOR" localSheetId="1">TRUE</definedName>
    <definedName name="QBPRESERVEFONT" localSheetId="0">TRUE</definedName>
    <definedName name="QBPRESERVEFONT" localSheetId="2">TRUE</definedName>
    <definedName name="QBPRESERVEFONT" localSheetId="3">TRUE</definedName>
    <definedName name="QBPRESERVEFONT" localSheetId="1">TRUE</definedName>
    <definedName name="QBPRESERVEROWHEIGHT" localSheetId="0">TRUE</definedName>
    <definedName name="QBPRESERVEROWHEIGHT" localSheetId="2">TRUE</definedName>
    <definedName name="QBPRESERVEROWHEIGHT" localSheetId="3">TRUE</definedName>
    <definedName name="QBPRESERVEROWHEIGHT" localSheetId="1">TRUE</definedName>
    <definedName name="QBPRESERVESPACE" localSheetId="0">TRUE</definedName>
    <definedName name="QBPRESERVESPACE" localSheetId="2">TRUE</definedName>
    <definedName name="QBPRESERVESPACE" localSheetId="3">TRUE</definedName>
    <definedName name="QBPRESERVESPACE" localSheetId="1">TRUE</definedName>
    <definedName name="QBREPORTCOLAXIS" localSheetId="0">0</definedName>
    <definedName name="QBREPORTCOLAXIS" localSheetId="2">0</definedName>
    <definedName name="QBREPORTCOLAXIS" localSheetId="3">0</definedName>
    <definedName name="QBREPORTCOLAXIS" localSheetId="1">0</definedName>
    <definedName name="QBREPORTCOMPANYID" localSheetId="0">"3bdbf46685fb448991025854c3367bed"</definedName>
    <definedName name="QBREPORTCOMPANYID" localSheetId="2">"3bdbf46685fb448991025854c3367bed"</definedName>
    <definedName name="QBREPORTCOMPANYID" localSheetId="3">"3bdbf46685fb448991025854c3367bed"</definedName>
    <definedName name="QBREPORTCOMPANYID" localSheetId="1">"3bdbf46685fb448991025854c3367bed"</definedName>
    <definedName name="QBREPORTCOMPARECOL_ANNUALBUDGET" localSheetId="0">FALSE</definedName>
    <definedName name="QBREPORTCOMPARECOL_ANNUALBUDGET" localSheetId="2">FALSE</definedName>
    <definedName name="QBREPORTCOMPARECOL_ANNUALBUDGET" localSheetId="3">FALSE</definedName>
    <definedName name="QBREPORTCOMPARECOL_ANNUALBUDGET" localSheetId="1">FALSE</definedName>
    <definedName name="QBREPORTCOMPARECOL_AVGCOGS" localSheetId="0">FALSE</definedName>
    <definedName name="QBREPORTCOMPARECOL_AVGCOGS" localSheetId="2">FALSE</definedName>
    <definedName name="QBREPORTCOMPARECOL_AVGCOGS" localSheetId="3">FALSE</definedName>
    <definedName name="QBREPORTCOMPARECOL_AVGCOGS" localSheetId="1">FALSE</definedName>
    <definedName name="QBREPORTCOMPARECOL_AVGPRICE" localSheetId="0">FALSE</definedName>
    <definedName name="QBREPORTCOMPARECOL_AVGPRICE" localSheetId="2">FALSE</definedName>
    <definedName name="QBREPORTCOMPARECOL_AVGPRICE" localSheetId="3">FALSE</definedName>
    <definedName name="QBREPORTCOMPARECOL_AVGPRICE" localSheetId="1">FALSE</definedName>
    <definedName name="QBREPORTCOMPARECOL_BUDDIFF" localSheetId="0">FALSE</definedName>
    <definedName name="QBREPORTCOMPARECOL_BUDDIFF" localSheetId="2">TRUE</definedName>
    <definedName name="QBREPORTCOMPARECOL_BUDDIFF" localSheetId="3">FALSE</definedName>
    <definedName name="QBREPORTCOMPARECOL_BUDDIFF" localSheetId="1">FALSE</definedName>
    <definedName name="QBREPORTCOMPARECOL_BUDGET" localSheetId="0">FALSE</definedName>
    <definedName name="QBREPORTCOMPARECOL_BUDGET" localSheetId="2">TRUE</definedName>
    <definedName name="QBREPORTCOMPARECOL_BUDGET" localSheetId="3">FALSE</definedName>
    <definedName name="QBREPORTCOMPARECOL_BUDGET" localSheetId="1">FALSE</definedName>
    <definedName name="QBREPORTCOMPARECOL_BUDPCT" localSheetId="0">FALSE</definedName>
    <definedName name="QBREPORTCOMPARECOL_BUDPCT" localSheetId="2">TRUE</definedName>
    <definedName name="QBREPORTCOMPARECOL_BUDPCT" localSheetId="3">FALSE</definedName>
    <definedName name="QBREPORTCOMPARECOL_BUDPCT" localSheetId="1">FALSE</definedName>
    <definedName name="QBREPORTCOMPARECOL_COGS" localSheetId="0">FALSE</definedName>
    <definedName name="QBREPORTCOMPARECOL_COGS" localSheetId="2">FALSE</definedName>
    <definedName name="QBREPORTCOMPARECOL_COGS" localSheetId="3">FALSE</definedName>
    <definedName name="QBREPORTCOMPARECOL_COGS" localSheetId="1">FALSE</definedName>
    <definedName name="QBREPORTCOMPARECOL_EXCLUDEAMOUNT" localSheetId="0">FALSE</definedName>
    <definedName name="QBREPORTCOMPARECOL_EXCLUDEAMOUNT" localSheetId="2">FALSE</definedName>
    <definedName name="QBREPORTCOMPARECOL_EXCLUDEAMOUNT" localSheetId="3">FALSE</definedName>
    <definedName name="QBREPORTCOMPARECOL_EXCLUDEAMOUNT" localSheetId="1">FALSE</definedName>
    <definedName name="QBREPORTCOMPARECOL_EXCLUDECURPERIOD" localSheetId="0">FALSE</definedName>
    <definedName name="QBREPORTCOMPARECOL_EXCLUDECURPERIOD" localSheetId="2">FALSE</definedName>
    <definedName name="QBREPORTCOMPARECOL_EXCLUDECURPERIOD" localSheetId="3">FALSE</definedName>
    <definedName name="QBREPORTCOMPARECOL_EXCLUDECURPERIOD" localSheetId="1">FALSE</definedName>
    <definedName name="QBREPORTCOMPARECOL_FORECAST" localSheetId="0">FALSE</definedName>
    <definedName name="QBREPORTCOMPARECOL_FORECAST" localSheetId="2">FALSE</definedName>
    <definedName name="QBREPORTCOMPARECOL_FORECAST" localSheetId="3">FALSE</definedName>
    <definedName name="QBREPORTCOMPARECOL_FORECAST" localSheetId="1">FALSE</definedName>
    <definedName name="QBREPORTCOMPARECOL_GROSSMARGIN" localSheetId="0">FALSE</definedName>
    <definedName name="QBREPORTCOMPARECOL_GROSSMARGIN" localSheetId="2">FALSE</definedName>
    <definedName name="QBREPORTCOMPARECOL_GROSSMARGIN" localSheetId="3">FALSE</definedName>
    <definedName name="QBREPORTCOMPARECOL_GROSSMARGIN" localSheetId="1">FALSE</definedName>
    <definedName name="QBREPORTCOMPARECOL_GROSSMARGINPCT" localSheetId="0">FALSE</definedName>
    <definedName name="QBREPORTCOMPARECOL_GROSSMARGINPCT" localSheetId="2">FALSE</definedName>
    <definedName name="QBREPORTCOMPARECOL_GROSSMARGINPCT" localSheetId="3">FALSE</definedName>
    <definedName name="QBREPORTCOMPARECOL_GROSSMARGINPCT" localSheetId="1">FALSE</definedName>
    <definedName name="QBREPORTCOMPARECOL_HOURS" localSheetId="0">FALSE</definedName>
    <definedName name="QBREPORTCOMPARECOL_HOURS" localSheetId="2">FALSE</definedName>
    <definedName name="QBREPORTCOMPARECOL_HOURS" localSheetId="3">FALSE</definedName>
    <definedName name="QBREPORTCOMPARECOL_HOURS" localSheetId="1">FALSE</definedName>
    <definedName name="QBREPORTCOMPARECOL_PCTCOL" localSheetId="0">FALSE</definedName>
    <definedName name="QBREPORTCOMPARECOL_PCTCOL" localSheetId="2">FALSE</definedName>
    <definedName name="QBREPORTCOMPARECOL_PCTCOL" localSheetId="3">FALSE</definedName>
    <definedName name="QBREPORTCOMPARECOL_PCTCOL" localSheetId="1">FALSE</definedName>
    <definedName name="QBREPORTCOMPARECOL_PCTEXPENSE" localSheetId="0">FALSE</definedName>
    <definedName name="QBREPORTCOMPARECOL_PCTEXPENSE" localSheetId="2">FALSE</definedName>
    <definedName name="QBREPORTCOMPARECOL_PCTEXPENSE" localSheetId="3">FALSE</definedName>
    <definedName name="QBREPORTCOMPARECOL_PCTEXPENSE" localSheetId="1">FALSE</definedName>
    <definedName name="QBREPORTCOMPARECOL_PCTINCOME" localSheetId="0">FALSE</definedName>
    <definedName name="QBREPORTCOMPARECOL_PCTINCOME" localSheetId="2">FALSE</definedName>
    <definedName name="QBREPORTCOMPARECOL_PCTINCOME" localSheetId="3">FALSE</definedName>
    <definedName name="QBREPORTCOMPARECOL_PCTINCOME" localSheetId="1">FALSE</definedName>
    <definedName name="QBREPORTCOMPARECOL_PCTOFSALES" localSheetId="0">FALSE</definedName>
    <definedName name="QBREPORTCOMPARECOL_PCTOFSALES" localSheetId="2">FALSE</definedName>
    <definedName name="QBREPORTCOMPARECOL_PCTOFSALES" localSheetId="3">FALSE</definedName>
    <definedName name="QBREPORTCOMPARECOL_PCTOFSALES" localSheetId="1">FALSE</definedName>
    <definedName name="QBREPORTCOMPARECOL_PCTROW" localSheetId="0">FALSE</definedName>
    <definedName name="QBREPORTCOMPARECOL_PCTROW" localSheetId="2">FALSE</definedName>
    <definedName name="QBREPORTCOMPARECOL_PCTROW" localSheetId="3">FALSE</definedName>
    <definedName name="QBREPORTCOMPARECOL_PCTROW" localSheetId="1">FALSE</definedName>
    <definedName name="QBREPORTCOMPARECOL_PPDIFF" localSheetId="0">FALSE</definedName>
    <definedName name="QBREPORTCOMPARECOL_PPDIFF" localSheetId="2">FALSE</definedName>
    <definedName name="QBREPORTCOMPARECOL_PPDIFF" localSheetId="3">FALSE</definedName>
    <definedName name="QBREPORTCOMPARECOL_PPDIFF" localSheetId="1">FALSE</definedName>
    <definedName name="QBREPORTCOMPARECOL_PPPCT" localSheetId="0">FALSE</definedName>
    <definedName name="QBREPORTCOMPARECOL_PPPCT" localSheetId="2">FALSE</definedName>
    <definedName name="QBREPORTCOMPARECOL_PPPCT" localSheetId="3">FALSE</definedName>
    <definedName name="QBREPORTCOMPARECOL_PPPCT" localSheetId="1">FALSE</definedName>
    <definedName name="QBREPORTCOMPARECOL_PREVPERIOD" localSheetId="0">FALSE</definedName>
    <definedName name="QBREPORTCOMPARECOL_PREVPERIOD" localSheetId="2">FALSE</definedName>
    <definedName name="QBREPORTCOMPARECOL_PREVPERIOD" localSheetId="3">FALSE</definedName>
    <definedName name="QBREPORTCOMPARECOL_PREVPERIOD" localSheetId="1">FALSE</definedName>
    <definedName name="QBREPORTCOMPARECOL_PREVYEAR" localSheetId="0">FALSE</definedName>
    <definedName name="QBREPORTCOMPARECOL_PREVYEAR" localSheetId="2">FALSE</definedName>
    <definedName name="QBREPORTCOMPARECOL_PREVYEAR" localSheetId="3">FALSE</definedName>
    <definedName name="QBREPORTCOMPARECOL_PREVYEAR" localSheetId="1">FALSE</definedName>
    <definedName name="QBREPORTCOMPARECOL_PYDIFF" localSheetId="0">FALSE</definedName>
    <definedName name="QBREPORTCOMPARECOL_PYDIFF" localSheetId="2">FALSE</definedName>
    <definedName name="QBREPORTCOMPARECOL_PYDIFF" localSheetId="3">FALSE</definedName>
    <definedName name="QBREPORTCOMPARECOL_PYDIFF" localSheetId="1">FALSE</definedName>
    <definedName name="QBREPORTCOMPARECOL_PYPCT" localSheetId="0">FALSE</definedName>
    <definedName name="QBREPORTCOMPARECOL_PYPCT" localSheetId="2">FALSE</definedName>
    <definedName name="QBREPORTCOMPARECOL_PYPCT" localSheetId="3">FALSE</definedName>
    <definedName name="QBREPORTCOMPARECOL_PYPCT" localSheetId="1">FALSE</definedName>
    <definedName name="QBREPORTCOMPARECOL_QTY" localSheetId="0">FALSE</definedName>
    <definedName name="QBREPORTCOMPARECOL_QTY" localSheetId="2">FALSE</definedName>
    <definedName name="QBREPORTCOMPARECOL_QTY" localSheetId="3">FALSE</definedName>
    <definedName name="QBREPORTCOMPARECOL_QTY" localSheetId="1">FALSE</definedName>
    <definedName name="QBREPORTCOMPARECOL_RATE" localSheetId="0">FALSE</definedName>
    <definedName name="QBREPORTCOMPARECOL_RATE" localSheetId="2">FALSE</definedName>
    <definedName name="QBREPORTCOMPARECOL_RATE" localSheetId="3">FALSE</definedName>
    <definedName name="QBREPORTCOMPARECOL_RATE" localSheetId="1">FALSE</definedName>
    <definedName name="QBREPORTCOMPARECOL_TRIPBILLEDMILES" localSheetId="0">FALSE</definedName>
    <definedName name="QBREPORTCOMPARECOL_TRIPBILLEDMILES" localSheetId="2">FALSE</definedName>
    <definedName name="QBREPORTCOMPARECOL_TRIPBILLEDMILES" localSheetId="3">FALSE</definedName>
    <definedName name="QBREPORTCOMPARECOL_TRIPBILLEDMILES" localSheetId="1">FALSE</definedName>
    <definedName name="QBREPORTCOMPARECOL_TRIPBILLINGAMOUNT" localSheetId="0">FALSE</definedName>
    <definedName name="QBREPORTCOMPARECOL_TRIPBILLINGAMOUNT" localSheetId="2">FALSE</definedName>
    <definedName name="QBREPORTCOMPARECOL_TRIPBILLINGAMOUNT" localSheetId="3">FALSE</definedName>
    <definedName name="QBREPORTCOMPARECOL_TRIPBILLINGAMOUNT" localSheetId="1">FALSE</definedName>
    <definedName name="QBREPORTCOMPARECOL_TRIPMILES" localSheetId="0">FALSE</definedName>
    <definedName name="QBREPORTCOMPARECOL_TRIPMILES" localSheetId="2">FALSE</definedName>
    <definedName name="QBREPORTCOMPARECOL_TRIPMILES" localSheetId="3">FALSE</definedName>
    <definedName name="QBREPORTCOMPARECOL_TRIPMILES" localSheetId="1">FALSE</definedName>
    <definedName name="QBREPORTCOMPARECOL_TRIPNOTBILLABLEMILES" localSheetId="0">FALSE</definedName>
    <definedName name="QBREPORTCOMPARECOL_TRIPNOTBILLABLEMILES" localSheetId="2">FALSE</definedName>
    <definedName name="QBREPORTCOMPARECOL_TRIPNOTBILLABLEMILES" localSheetId="3">FALSE</definedName>
    <definedName name="QBREPORTCOMPARECOL_TRIPNOTBILLABLEMILES" localSheetId="1">FALSE</definedName>
    <definedName name="QBREPORTCOMPARECOL_TRIPTAXDEDUCTIBLEAMOUNT" localSheetId="0">FALSE</definedName>
    <definedName name="QBREPORTCOMPARECOL_TRIPTAXDEDUCTIBLEAMOUNT" localSheetId="2">FALSE</definedName>
    <definedName name="QBREPORTCOMPARECOL_TRIPTAXDEDUCTIBLEAMOUNT" localSheetId="3">FALSE</definedName>
    <definedName name="QBREPORTCOMPARECOL_TRIPTAXDEDUCTIBLEAMOUNT" localSheetId="1">FALSE</definedName>
    <definedName name="QBREPORTCOMPARECOL_TRIPUNBILLEDMILES" localSheetId="0">FALSE</definedName>
    <definedName name="QBREPORTCOMPARECOL_TRIPUNBILLEDMILES" localSheetId="2">FALSE</definedName>
    <definedName name="QBREPORTCOMPARECOL_TRIPUNBILLEDMILES" localSheetId="3">FALSE</definedName>
    <definedName name="QBREPORTCOMPARECOL_TRIPUNBILLEDMILES" localSheetId="1">FALSE</definedName>
    <definedName name="QBREPORTCOMPARECOL_YTD" localSheetId="0">FALSE</definedName>
    <definedName name="QBREPORTCOMPARECOL_YTD" localSheetId="2">FALSE</definedName>
    <definedName name="QBREPORTCOMPARECOL_YTD" localSheetId="3">FALSE</definedName>
    <definedName name="QBREPORTCOMPARECOL_YTD" localSheetId="1">TRUE</definedName>
    <definedName name="QBREPORTCOMPARECOL_YTDBUDGET" localSheetId="0">FALSE</definedName>
    <definedName name="QBREPORTCOMPARECOL_YTDBUDGET" localSheetId="2">FALSE</definedName>
    <definedName name="QBREPORTCOMPARECOL_YTDBUDGET" localSheetId="3">FALSE</definedName>
    <definedName name="QBREPORTCOMPARECOL_YTDBUDGET" localSheetId="1">FALSE</definedName>
    <definedName name="QBREPORTCOMPARECOL_YTDPCT" localSheetId="0">FALSE</definedName>
    <definedName name="QBREPORTCOMPARECOL_YTDPCT" localSheetId="2">FALSE</definedName>
    <definedName name="QBREPORTCOMPARECOL_YTDPCT" localSheetId="3">FALSE</definedName>
    <definedName name="QBREPORTCOMPARECOL_YTDPCT" localSheetId="1">FALSE</definedName>
    <definedName name="QBREPORTROWAXIS" localSheetId="0">9</definedName>
    <definedName name="QBREPORTROWAXIS" localSheetId="2">11</definedName>
    <definedName name="QBREPORTROWAXIS" localSheetId="3">70</definedName>
    <definedName name="QBREPORTROWAXIS" localSheetId="1">11</definedName>
    <definedName name="QBREPORTSUBCOLAXIS" localSheetId="0">0</definedName>
    <definedName name="QBREPORTSUBCOLAXIS" localSheetId="2">24</definedName>
    <definedName name="QBREPORTSUBCOLAXIS" localSheetId="3">0</definedName>
    <definedName name="QBREPORTSUBCOLAXIS" localSheetId="1">24</definedName>
    <definedName name="QBREPORTTYPE" localSheetId="0">5</definedName>
    <definedName name="QBREPORTTYPE" localSheetId="2">288</definedName>
    <definedName name="QBREPORTTYPE" localSheetId="3">115</definedName>
    <definedName name="QBREPORTTYPE" localSheetId="1">0</definedName>
    <definedName name="QBROWHEADERS" localSheetId="0">5</definedName>
    <definedName name="QBROWHEADERS" localSheetId="2">4</definedName>
    <definedName name="QBROWHEADERS" localSheetId="3">1</definedName>
    <definedName name="QBROWHEADERS" localSheetId="1">4</definedName>
    <definedName name="QBSTARTDATE" localSheetId="0">20220228</definedName>
    <definedName name="QBSTARTDATE" localSheetId="2">20210701</definedName>
    <definedName name="QBSTARTDATE" localSheetId="3">20220201</definedName>
    <definedName name="QBSTARTDATE" localSheetId="1">20220201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6" i="4" l="1"/>
  <c r="N36" i="4"/>
  <c r="P31" i="4"/>
  <c r="N31" i="4"/>
  <c r="P26" i="4"/>
  <c r="N26" i="4"/>
  <c r="P21" i="4"/>
  <c r="N21" i="4"/>
  <c r="P13" i="4"/>
  <c r="N13" i="4"/>
  <c r="P7" i="4"/>
  <c r="N7" i="4"/>
  <c r="K45" i="3" l="1"/>
  <c r="I45" i="3"/>
  <c r="G45" i="3"/>
  <c r="E45" i="3"/>
  <c r="K44" i="3"/>
  <c r="I44" i="3"/>
  <c r="G44" i="3"/>
  <c r="E44" i="3"/>
  <c r="K43" i="3"/>
  <c r="I43" i="3"/>
  <c r="K42" i="3"/>
  <c r="I42" i="3"/>
  <c r="K41" i="3"/>
  <c r="I41" i="3"/>
  <c r="K40" i="3"/>
  <c r="I40" i="3"/>
  <c r="K39" i="3"/>
  <c r="I39" i="3"/>
  <c r="K38" i="3"/>
  <c r="I38" i="3"/>
  <c r="K37" i="3"/>
  <c r="I37" i="3"/>
  <c r="G37" i="3"/>
  <c r="E37" i="3"/>
  <c r="K36" i="3"/>
  <c r="I36" i="3"/>
  <c r="K35" i="3"/>
  <c r="I35" i="3"/>
  <c r="K33" i="3"/>
  <c r="I33" i="3"/>
  <c r="K32" i="3"/>
  <c r="I32" i="3"/>
  <c r="K31" i="3"/>
  <c r="I31" i="3"/>
  <c r="K30" i="3"/>
  <c r="I30" i="3"/>
  <c r="K28" i="3"/>
  <c r="I28" i="3"/>
  <c r="G28" i="3"/>
  <c r="E28" i="3"/>
  <c r="K27" i="3"/>
  <c r="I27" i="3"/>
  <c r="K26" i="3"/>
  <c r="I26" i="3"/>
  <c r="K25" i="3"/>
  <c r="I25" i="3"/>
  <c r="K24" i="3"/>
  <c r="I24" i="3"/>
  <c r="K22" i="3"/>
  <c r="I22" i="3"/>
  <c r="K21" i="3"/>
  <c r="I21" i="3"/>
  <c r="K20" i="3"/>
  <c r="I20" i="3"/>
  <c r="K19" i="3"/>
  <c r="I19" i="3"/>
  <c r="K17" i="3"/>
  <c r="I17" i="3"/>
  <c r="G17" i="3"/>
  <c r="E17" i="3"/>
  <c r="K16" i="3"/>
  <c r="I16" i="3"/>
  <c r="K15" i="3"/>
  <c r="I15" i="3"/>
  <c r="K14" i="3"/>
  <c r="I14" i="3"/>
  <c r="G14" i="3"/>
  <c r="E14" i="3"/>
  <c r="K13" i="3"/>
  <c r="I13" i="3"/>
  <c r="K12" i="3"/>
  <c r="I12" i="3"/>
  <c r="K11" i="3"/>
  <c r="I11" i="3"/>
  <c r="K9" i="3"/>
  <c r="I9" i="3"/>
  <c r="G9" i="3"/>
  <c r="E9" i="3"/>
  <c r="K8" i="3"/>
  <c r="I8" i="3"/>
  <c r="K7" i="3"/>
  <c r="I7" i="3"/>
  <c r="K6" i="3"/>
  <c r="I6" i="3"/>
  <c r="K4" i="3"/>
  <c r="I4" i="3"/>
  <c r="H36" i="2" l="1"/>
  <c r="F36" i="2"/>
  <c r="H35" i="2"/>
  <c r="F35" i="2"/>
  <c r="H30" i="2"/>
  <c r="F30" i="2"/>
  <c r="H22" i="2"/>
  <c r="F22" i="2"/>
  <c r="H12" i="2"/>
  <c r="F12" i="2"/>
  <c r="H9" i="2"/>
  <c r="F9" i="2"/>
  <c r="H17" i="1" l="1"/>
  <c r="H20" i="1" s="1"/>
  <c r="H21" i="1" s="1"/>
  <c r="H8" i="1"/>
  <c r="H9" i="1" s="1"/>
  <c r="H10" i="1" s="1"/>
  <c r="H11" i="1" s="1"/>
</calcChain>
</file>

<file path=xl/sharedStrings.xml><?xml version="1.0" encoding="utf-8"?>
<sst xmlns="http://schemas.openxmlformats.org/spreadsheetml/2006/main" count="182" uniqueCount="101">
  <si>
    <t>Feb 28, 22</t>
  </si>
  <si>
    <t>ASSETS</t>
  </si>
  <si>
    <t>Current Assets</t>
  </si>
  <si>
    <t>Checking/Savings</t>
  </si>
  <si>
    <t>Bank Demand Deposits</t>
  </si>
  <si>
    <t>Main Checking</t>
  </si>
  <si>
    <t>Money Market</t>
  </si>
  <si>
    <t>Total Bank Demand Deposits</t>
  </si>
  <si>
    <t>Total Checking/Savings</t>
  </si>
  <si>
    <t>Total Current Assets</t>
  </si>
  <si>
    <t>TOTAL ASSETS</t>
  </si>
  <si>
    <t>LIABILITIES &amp; EQUITY</t>
  </si>
  <si>
    <t>Equity</t>
  </si>
  <si>
    <t>Fund Balance</t>
  </si>
  <si>
    <t>Fund Balance - Contra Account</t>
  </si>
  <si>
    <t>Fund Balance - Other</t>
  </si>
  <si>
    <t>Total Fund Balance</t>
  </si>
  <si>
    <t>Unrestricted Net Assets</t>
  </si>
  <si>
    <t>Net Income</t>
  </si>
  <si>
    <t>Total Equity</t>
  </si>
  <si>
    <t>TOTAL LIABILITIES &amp; EQUITY</t>
  </si>
  <si>
    <t>Feb 22</t>
  </si>
  <si>
    <t>Jul '21 - Feb 22</t>
  </si>
  <si>
    <t>Income</t>
  </si>
  <si>
    <t>Beginning Balance</t>
  </si>
  <si>
    <t>Membership</t>
  </si>
  <si>
    <t>Government Member</t>
  </si>
  <si>
    <t>Industry/Non Profit Member</t>
  </si>
  <si>
    <t>Individual Membership</t>
  </si>
  <si>
    <t>Total Membership</t>
  </si>
  <si>
    <t>Reimbursement Payments</t>
  </si>
  <si>
    <t>Interest Earned</t>
  </si>
  <si>
    <t>Total Income</t>
  </si>
  <si>
    <t>Expense</t>
  </si>
  <si>
    <t>Advertising/Marketing</t>
  </si>
  <si>
    <t>Bank Service Fees</t>
  </si>
  <si>
    <t>Insurance</t>
  </si>
  <si>
    <t>Dues &amp; Fees</t>
  </si>
  <si>
    <t>Legal/ Attorney</t>
  </si>
  <si>
    <t>Legal/Attorney</t>
  </si>
  <si>
    <t>PUC Intervention</t>
  </si>
  <si>
    <t>Other Legal</t>
  </si>
  <si>
    <t>Total Legal/ Attorney</t>
  </si>
  <si>
    <t>Professional Services</t>
  </si>
  <si>
    <t>Managing Director Services</t>
  </si>
  <si>
    <t>Managing Director Reim Expenses</t>
  </si>
  <si>
    <t>Admin  Assist Services</t>
  </si>
  <si>
    <t>Admin Assist Reimb Expenses</t>
  </si>
  <si>
    <t>AOC &amp; County Svcs</t>
  </si>
  <si>
    <t>Financial Services</t>
  </si>
  <si>
    <t>Total Professional Services</t>
  </si>
  <si>
    <t>Postage</t>
  </si>
  <si>
    <t>Subscriptions</t>
  </si>
  <si>
    <t>Supplies - Consumable</t>
  </si>
  <si>
    <t>Other Types of Expenses</t>
  </si>
  <si>
    <t>Total Expense</t>
  </si>
  <si>
    <t>Jul '21 - Jun 22</t>
  </si>
  <si>
    <t>Budget</t>
  </si>
  <si>
    <t>$ Over Budget</t>
  </si>
  <si>
    <t>% of Budget</t>
  </si>
  <si>
    <t>SIP Contracts</t>
  </si>
  <si>
    <t>Morrow County</t>
  </si>
  <si>
    <t>Gilliam County</t>
  </si>
  <si>
    <t>Sherman Co</t>
  </si>
  <si>
    <t>Total SIP Contracts</t>
  </si>
  <si>
    <t>Legislative</t>
  </si>
  <si>
    <t>Other Professional Services</t>
  </si>
  <si>
    <t>Printing &amp; Reproduction</t>
  </si>
  <si>
    <t>Travel and Conference</t>
  </si>
  <si>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</si>
  <si>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</si>
  <si>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</si>
  <si>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</si>
  <si>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</si>
  <si>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</si>
  <si>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</si>
  <si>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</si>
  <si>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</si>
  <si>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TOTAL</t>
  </si>
  <si>
    <t>Bill Pmt -Check</t>
  </si>
  <si>
    <t>Bill</t>
  </si>
  <si>
    <t>1879</t>
  </si>
  <si>
    <t>CREAFEB22</t>
  </si>
  <si>
    <t>1880</t>
  </si>
  <si>
    <t>January</t>
  </si>
  <si>
    <t>1881</t>
  </si>
  <si>
    <t>Jan 9423</t>
  </si>
  <si>
    <t>Jan 9425</t>
  </si>
  <si>
    <t>Jan 9426</t>
  </si>
  <si>
    <t>Jan 9427</t>
  </si>
  <si>
    <t>1882</t>
  </si>
  <si>
    <t>15</t>
  </si>
  <si>
    <t>1883</t>
  </si>
  <si>
    <t>ARI23086</t>
  </si>
  <si>
    <t>1884</t>
  </si>
  <si>
    <t>Association of Oregon Counties</t>
  </si>
  <si>
    <t>Columbia Bank VISA</t>
  </si>
  <si>
    <t>Richardson Adams, PLLC</t>
  </si>
  <si>
    <t>Michael McArthur</t>
  </si>
  <si>
    <t>Oregon Secretary of State</t>
  </si>
  <si>
    <t>Sonja Carey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</si>
</sst>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"/>
    <numFmt numFmtId="165" formatCode="#,##0.0#%;\-#,##0.0#%"/>
    <numFmt numFmtId="166" formatCode="mm/dd/yyyy"/>
  </numFmts>
  <fonts count="9" x14ac:knownFonts="1">
    <font>
      <sz val="11"/>
      <color theme="1"/>
      <name val="Calibri"/>
      <family val="2"/>
      <scheme val="minor"/>
    </font>
    <font>
      <b/>
      <sz val="8"/>
      <color rgb="FF323232"/>
      <name val="Arial"/>
      <family val="2"/>
    </font>
    <font>
      <sz val="8"/>
      <color rgb="FF323232"/>
      <name val="Arial"/>
      <family val="2"/>
    </font>
    <font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7" fillId="0" borderId="0"/>
    <xf numFmtId="0" fontId="8" fillId="0" borderId="0"/>
  </cellStyleXfs>
  <cellXfs count="39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1" fillId="0" borderId="4" xfId="0" applyNumberFormat="1" applyFont="1" applyBorder="1"/>
    <xf numFmtId="0" fontId="1" fillId="0" borderId="0" xfId="0" applyFont="1"/>
    <xf numFmtId="164" fontId="2" fillId="0" borderId="2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4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5" fillId="0" borderId="0" xfId="0" applyNumberFormat="1" applyFont="1"/>
    <xf numFmtId="49" fontId="5" fillId="0" borderId="0" xfId="0" applyNumberFormat="1" applyFont="1"/>
    <xf numFmtId="164" fontId="5" fillId="0" borderId="2" xfId="0" applyNumberFormat="1" applyFont="1" applyBorder="1"/>
    <xf numFmtId="164" fontId="5" fillId="0" borderId="0" xfId="0" applyNumberFormat="1" applyFont="1" applyBorder="1"/>
    <xf numFmtId="164" fontId="5" fillId="0" borderId="3" xfId="0" applyNumberFormat="1" applyFont="1" applyBorder="1"/>
    <xf numFmtId="164" fontId="4" fillId="0" borderId="4" xfId="0" applyNumberFormat="1" applyFont="1" applyBorder="1"/>
    <xf numFmtId="0" fontId="4" fillId="0" borderId="0" xfId="0" applyFont="1"/>
    <xf numFmtId="49" fontId="4" fillId="0" borderId="0" xfId="0" applyNumberFormat="1" applyFont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3" xfId="0" applyNumberFormat="1" applyFont="1" applyBorder="1"/>
    <xf numFmtId="165" fontId="1" fillId="0" borderId="4" xfId="0" applyNumberFormat="1" applyFont="1" applyBorder="1"/>
    <xf numFmtId="49" fontId="1" fillId="0" borderId="5" xfId="0" applyNumberFormat="1" applyFont="1" applyBorder="1" applyAlignment="1">
      <alignment horizontal="center"/>
    </xf>
    <xf numFmtId="49" fontId="0" fillId="0" borderId="0" xfId="0" applyNumberFormat="1"/>
    <xf numFmtId="166" fontId="4" fillId="0" borderId="0" xfId="0" applyNumberFormat="1" applyFont="1"/>
    <xf numFmtId="164" fontId="4" fillId="0" borderId="0" xfId="0" applyNumberFormat="1" applyFont="1"/>
    <xf numFmtId="166" fontId="5" fillId="0" borderId="0" xfId="0" applyNumberFormat="1" applyFont="1"/>
    <xf numFmtId="49" fontId="4" fillId="0" borderId="1" xfId="0" applyNumberFormat="1" applyFont="1" applyBorder="1" applyAlignment="1">
      <alignment horizontal="center"/>
    </xf>
  </cellXfs>
  <cellStyles count="5">
    <cellStyle name="Normal" xfId="0" builtinId="0"/>
    <cellStyle name="Normal 2" xfId="1" xr:uid="{6A0E16A9-CDA1-424E-AD10-A91E18C23225}"/>
    <cellStyle name="Normal 3" xfId="2" xr:uid="{3F80F66E-B8CD-4575-B827-A57751D3429F}"/>
    <cellStyle name="Normal 4" xfId="3" xr:uid="{F0BDC6B7-A62A-474E-B8D6-EF4E908F5262}"/>
    <cellStyle name="Normal 5" xfId="4" xr:uid="{7AE9D892-B60B-453B-9EEA-7BCE67D81D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4</xdr:col>
          <xdr:colOff>137160</xdr:colOff>
          <xdr:row>1</xdr:row>
          <xdr:rowOff>38100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4</xdr:col>
          <xdr:colOff>137160</xdr:colOff>
          <xdr:row>1</xdr:row>
          <xdr:rowOff>38100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297180</xdr:colOff>
          <xdr:row>1</xdr:row>
          <xdr:rowOff>38100</xdr:rowOff>
        </xdr:to>
        <xdr:sp macro="" textlink="">
          <xdr:nvSpPr>
            <xdr:cNvPr id="2049" name="FILTER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297180</xdr:colOff>
          <xdr:row>1</xdr:row>
          <xdr:rowOff>38100</xdr:rowOff>
        </xdr:to>
        <xdr:sp macro="" textlink="">
          <xdr:nvSpPr>
            <xdr:cNvPr id="2050" name="HEADER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297180</xdr:colOff>
          <xdr:row>1</xdr:row>
          <xdr:rowOff>38100</xdr:rowOff>
        </xdr:to>
        <xdr:sp macro="" textlink="">
          <xdr:nvSpPr>
            <xdr:cNvPr id="3073" name="FILTER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297180</xdr:colOff>
          <xdr:row>1</xdr:row>
          <xdr:rowOff>38100</xdr:rowOff>
        </xdr:to>
        <xdr:sp macro="" textlink="">
          <xdr:nvSpPr>
            <xdr:cNvPr id="3074" name="HEADER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CC71C-2E11-4AE6-9A54-905734AFE5F0}">
  <sheetPr codeName="Sheet1"/>
  <dimension ref="B1:H22"/>
  <sheetViews>
    <sheetView tabSelected="1" workbookViewId="0">
      <pane xSplit="6" ySplit="1" topLeftCell="G2" activePane="bottomRight" state="frozenSplit"/>
      <selection pane="topRight" activeCell="F1" sqref="F1"/>
      <selection pane="bottomLeft" activeCell="A2" sqref="A2"/>
      <selection pane="bottomRight" activeCell="K13" sqref="K13"/>
    </sheetView>
  </sheetViews>
  <sheetFormatPr defaultRowHeight="14.4" x14ac:dyDescent="0.3"/>
  <cols>
    <col min="2" max="2" width="5.33203125" style="11" customWidth="1"/>
    <col min="3" max="5" width="3" style="11" customWidth="1"/>
    <col min="6" max="6" width="20.77734375" style="11" customWidth="1"/>
    <col min="8" max="8" width="8.33203125" style="12" bestFit="1" customWidth="1"/>
  </cols>
  <sheetData>
    <row r="1" spans="2:8" s="10" customFormat="1" ht="15" thickBot="1" x14ac:dyDescent="0.35">
      <c r="B1" s="8"/>
      <c r="C1" s="8"/>
      <c r="D1" s="8"/>
      <c r="E1" s="8"/>
      <c r="F1" s="8"/>
      <c r="H1" s="9" t="s">
        <v>0</v>
      </c>
    </row>
    <row r="2" spans="2:8" ht="15" thickTop="1" x14ac:dyDescent="0.3">
      <c r="B2" s="1" t="s">
        <v>1</v>
      </c>
      <c r="C2" s="1"/>
      <c r="D2" s="1"/>
      <c r="E2" s="1"/>
      <c r="F2" s="1"/>
      <c r="H2" s="2"/>
    </row>
    <row r="3" spans="2:8" x14ac:dyDescent="0.3">
      <c r="B3" s="1"/>
      <c r="C3" s="1" t="s">
        <v>2</v>
      </c>
      <c r="D3" s="1"/>
      <c r="E3" s="1"/>
      <c r="F3" s="1"/>
      <c r="H3" s="2"/>
    </row>
    <row r="4" spans="2:8" x14ac:dyDescent="0.3">
      <c r="B4" s="1"/>
      <c r="C4" s="1"/>
      <c r="D4" s="1" t="s">
        <v>3</v>
      </c>
      <c r="E4" s="1"/>
      <c r="F4" s="1"/>
      <c r="H4" s="2"/>
    </row>
    <row r="5" spans="2:8" x14ac:dyDescent="0.3">
      <c r="B5" s="1"/>
      <c r="C5" s="1"/>
      <c r="D5" s="1"/>
      <c r="E5" s="1" t="s">
        <v>4</v>
      </c>
      <c r="F5" s="1"/>
      <c r="H5" s="2"/>
    </row>
    <row r="6" spans="2:8" x14ac:dyDescent="0.3">
      <c r="B6" s="1"/>
      <c r="C6" s="1"/>
      <c r="D6" s="1"/>
      <c r="E6" s="1"/>
      <c r="F6" s="1" t="s">
        <v>5</v>
      </c>
      <c r="H6" s="2">
        <v>55285.919999999998</v>
      </c>
    </row>
    <row r="7" spans="2:8" ht="15" thickBot="1" x14ac:dyDescent="0.35">
      <c r="B7" s="1"/>
      <c r="C7" s="1"/>
      <c r="D7" s="1"/>
      <c r="E7" s="1"/>
      <c r="F7" s="1" t="s">
        <v>6</v>
      </c>
      <c r="H7" s="3">
        <v>32093.05</v>
      </c>
    </row>
    <row r="8" spans="2:8" ht="15" thickBot="1" x14ac:dyDescent="0.35">
      <c r="B8" s="1"/>
      <c r="C8" s="1"/>
      <c r="D8" s="1"/>
      <c r="E8" s="1" t="s">
        <v>7</v>
      </c>
      <c r="F8" s="1"/>
      <c r="H8" s="4">
        <f>ROUND(SUM(H5:H7),5)</f>
        <v>87378.97</v>
      </c>
    </row>
    <row r="9" spans="2:8" ht="15" thickBot="1" x14ac:dyDescent="0.35">
      <c r="B9" s="1"/>
      <c r="C9" s="1"/>
      <c r="D9" s="1" t="s">
        <v>8</v>
      </c>
      <c r="E9" s="1"/>
      <c r="F9" s="1"/>
      <c r="H9" s="4">
        <f>ROUND(H4+H8,5)</f>
        <v>87378.97</v>
      </c>
    </row>
    <row r="10" spans="2:8" ht="15" thickBot="1" x14ac:dyDescent="0.35">
      <c r="B10" s="1"/>
      <c r="C10" s="1" t="s">
        <v>9</v>
      </c>
      <c r="D10" s="1"/>
      <c r="E10" s="1"/>
      <c r="F10" s="1"/>
      <c r="H10" s="4">
        <f>ROUND(H3+H9,5)</f>
        <v>87378.97</v>
      </c>
    </row>
    <row r="11" spans="2:8" s="6" customFormat="1" ht="10.8" thickBot="1" x14ac:dyDescent="0.25">
      <c r="B11" s="1" t="s">
        <v>10</v>
      </c>
      <c r="C11" s="1"/>
      <c r="D11" s="1"/>
      <c r="E11" s="1"/>
      <c r="F11" s="1"/>
      <c r="H11" s="5">
        <f>ROUND(H2+H10,5)</f>
        <v>87378.97</v>
      </c>
    </row>
    <row r="12" spans="2:8" ht="15" thickTop="1" x14ac:dyDescent="0.3">
      <c r="B12" s="1" t="s">
        <v>11</v>
      </c>
      <c r="C12" s="1"/>
      <c r="D12" s="1"/>
      <c r="E12" s="1"/>
      <c r="F12" s="1"/>
      <c r="H12" s="2"/>
    </row>
    <row r="13" spans="2:8" x14ac:dyDescent="0.3">
      <c r="B13" s="1"/>
      <c r="C13" s="1" t="s">
        <v>12</v>
      </c>
      <c r="D13" s="1"/>
      <c r="E13" s="1"/>
      <c r="F13" s="1"/>
      <c r="H13" s="2"/>
    </row>
    <row r="14" spans="2:8" x14ac:dyDescent="0.3">
      <c r="B14" s="1"/>
      <c r="C14" s="1"/>
      <c r="D14" s="1" t="s">
        <v>13</v>
      </c>
      <c r="E14" s="1"/>
      <c r="F14" s="1"/>
      <c r="H14" s="2"/>
    </row>
    <row r="15" spans="2:8" x14ac:dyDescent="0.3">
      <c r="B15" s="1"/>
      <c r="C15" s="1"/>
      <c r="D15" s="1"/>
      <c r="E15" s="1" t="s">
        <v>14</v>
      </c>
      <c r="F15" s="1"/>
      <c r="H15" s="2">
        <v>-305641.90999999997</v>
      </c>
    </row>
    <row r="16" spans="2:8" ht="15" thickBot="1" x14ac:dyDescent="0.35">
      <c r="B16" s="1"/>
      <c r="C16" s="1"/>
      <c r="D16" s="1"/>
      <c r="E16" s="1" t="s">
        <v>15</v>
      </c>
      <c r="F16" s="1"/>
      <c r="H16" s="7">
        <v>143664.09</v>
      </c>
    </row>
    <row r="17" spans="2:8" x14ac:dyDescent="0.3">
      <c r="B17" s="1"/>
      <c r="C17" s="1"/>
      <c r="D17" s="1" t="s">
        <v>16</v>
      </c>
      <c r="E17" s="1"/>
      <c r="F17" s="1"/>
      <c r="H17" s="2">
        <f>ROUND(SUM(H14:H16),5)</f>
        <v>-161977.82</v>
      </c>
    </row>
    <row r="18" spans="2:8" x14ac:dyDescent="0.3">
      <c r="B18" s="1"/>
      <c r="C18" s="1"/>
      <c r="D18" s="1" t="s">
        <v>17</v>
      </c>
      <c r="E18" s="1"/>
      <c r="F18" s="1"/>
      <c r="H18" s="2">
        <v>161977.82</v>
      </c>
    </row>
    <row r="19" spans="2:8" ht="15" thickBot="1" x14ac:dyDescent="0.35">
      <c r="B19" s="1"/>
      <c r="C19" s="1"/>
      <c r="D19" s="1" t="s">
        <v>18</v>
      </c>
      <c r="E19" s="1"/>
      <c r="F19" s="1"/>
      <c r="H19" s="3">
        <v>87378.97</v>
      </c>
    </row>
    <row r="20" spans="2:8" ht="15" thickBot="1" x14ac:dyDescent="0.35">
      <c r="B20" s="1"/>
      <c r="C20" s="1" t="s">
        <v>19</v>
      </c>
      <c r="D20" s="1"/>
      <c r="E20" s="1"/>
      <c r="F20" s="1"/>
      <c r="H20" s="4">
        <f>ROUND(H13+SUM(H17:H19),5)</f>
        <v>87378.97</v>
      </c>
    </row>
    <row r="21" spans="2:8" s="6" customFormat="1" ht="10.8" thickBot="1" x14ac:dyDescent="0.25">
      <c r="B21" s="1" t="s">
        <v>20</v>
      </c>
      <c r="C21" s="1"/>
      <c r="D21" s="1"/>
      <c r="E21" s="1"/>
      <c r="F21" s="1"/>
      <c r="H21" s="5">
        <f>ROUND(H12+H20,5)</f>
        <v>87378.97</v>
      </c>
    </row>
    <row r="22" spans="2:8" ht="15" thickTop="1" x14ac:dyDescent="0.3"/>
  </sheetData>
  <pageMargins left="0.7" right="0.7" top="0.75" bottom="0.75" header="0.1" footer="0.3"/>
  <pageSetup orientation="portrait" r:id="rId1"/>
  <headerFooter>
    <oddHeader>&amp;L&amp;"Arial,Bold"&amp;8 8:33 AM
&amp;"Arial,Bold"&amp;8 03/09/22
&amp;"Arial,Bold"&amp;8 Cash Basis&amp;C&amp;"Arial,Bold"&amp;12 Community Renewable Energy Association
&amp;"Arial,Bold"&amp;14 Balance Sheet
&amp;"Arial,Bold"&amp;10 As of February 28,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4</xdr:col>
                <xdr:colOff>137160</xdr:colOff>
                <xdr:row>1</xdr:row>
                <xdr:rowOff>38100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4</xdr:col>
                <xdr:colOff>137160</xdr:colOff>
                <xdr:row>1</xdr:row>
                <xdr:rowOff>38100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AB39F-51AB-479D-87D4-020F45ADABB7}">
  <sheetPr codeName="Sheet2"/>
  <dimension ref="A1:H37"/>
  <sheetViews>
    <sheetView workbookViewId="0">
      <pane xSplit="4" ySplit="2" topLeftCell="E3" activePane="bottomRight" state="frozenSplit"/>
      <selection pane="topRight" activeCell="E1" sqref="E1"/>
      <selection pane="bottomLeft" activeCell="A3" sqref="A3"/>
      <selection pane="bottomRight" activeCell="E4" sqref="E3:E4"/>
    </sheetView>
  </sheetViews>
  <sheetFormatPr defaultRowHeight="14.4" x14ac:dyDescent="0.3"/>
  <cols>
    <col min="1" max="3" width="3" style="26" customWidth="1"/>
    <col min="4" max="4" width="25.44140625" style="26" customWidth="1"/>
    <col min="5" max="5" width="11.21875" style="26" customWidth="1"/>
    <col min="6" max="6" width="7.109375" style="12" bestFit="1" customWidth="1"/>
    <col min="7" max="7" width="2.33203125" style="12" customWidth="1"/>
    <col min="8" max="8" width="11.21875" style="12" bestFit="1" customWidth="1"/>
  </cols>
  <sheetData>
    <row r="1" spans="1:8" ht="15" thickBot="1" x14ac:dyDescent="0.35">
      <c r="A1" s="13"/>
      <c r="B1" s="13"/>
      <c r="C1" s="13"/>
      <c r="D1" s="13"/>
      <c r="E1" s="13"/>
      <c r="F1" s="15"/>
      <c r="G1" s="14"/>
      <c r="H1" s="15"/>
    </row>
    <row r="2" spans="1:8" s="10" customFormat="1" ht="15.6" thickTop="1" thickBot="1" x14ac:dyDescent="0.35">
      <c r="A2" s="23"/>
      <c r="B2" s="23"/>
      <c r="C2" s="23"/>
      <c r="D2" s="23"/>
      <c r="E2" s="23"/>
      <c r="F2" s="24" t="s">
        <v>21</v>
      </c>
      <c r="G2" s="25"/>
      <c r="H2" s="24" t="s">
        <v>22</v>
      </c>
    </row>
    <row r="3" spans="1:8" ht="15" thickTop="1" x14ac:dyDescent="0.3">
      <c r="A3" s="13"/>
      <c r="B3" s="13" t="s">
        <v>23</v>
      </c>
      <c r="C3" s="13"/>
      <c r="D3" s="13"/>
      <c r="E3" s="13"/>
      <c r="F3" s="16"/>
      <c r="G3" s="17"/>
      <c r="H3" s="16"/>
    </row>
    <row r="4" spans="1:8" x14ac:dyDescent="0.3">
      <c r="A4" s="13"/>
      <c r="B4" s="13"/>
      <c r="C4" s="13" t="s">
        <v>24</v>
      </c>
      <c r="D4" s="13"/>
      <c r="E4" s="13"/>
      <c r="F4" s="16">
        <v>0</v>
      </c>
      <c r="G4" s="17"/>
      <c r="H4" s="16">
        <v>161977.82</v>
      </c>
    </row>
    <row r="5" spans="1:8" x14ac:dyDescent="0.3">
      <c r="A5" s="13"/>
      <c r="B5" s="13"/>
      <c r="C5" s="13" t="s">
        <v>25</v>
      </c>
      <c r="D5" s="13"/>
      <c r="E5" s="13"/>
      <c r="F5" s="16"/>
      <c r="G5" s="17"/>
      <c r="H5" s="16"/>
    </row>
    <row r="6" spans="1:8" x14ac:dyDescent="0.3">
      <c r="A6" s="13"/>
      <c r="B6" s="13"/>
      <c r="C6" s="13"/>
      <c r="D6" s="13" t="s">
        <v>26</v>
      </c>
      <c r="E6" s="13"/>
      <c r="F6" s="16">
        <v>8500</v>
      </c>
      <c r="G6" s="17"/>
      <c r="H6" s="16">
        <v>8500</v>
      </c>
    </row>
    <row r="7" spans="1:8" x14ac:dyDescent="0.3">
      <c r="A7" s="13"/>
      <c r="B7" s="13"/>
      <c r="C7" s="13"/>
      <c r="D7" s="13" t="s">
        <v>27</v>
      </c>
      <c r="E7" s="13"/>
      <c r="F7" s="16">
        <v>1800</v>
      </c>
      <c r="G7" s="17"/>
      <c r="H7" s="16">
        <v>1800</v>
      </c>
    </row>
    <row r="8" spans="1:8" ht="15" thickBot="1" x14ac:dyDescent="0.35">
      <c r="A8" s="13"/>
      <c r="B8" s="13"/>
      <c r="C8" s="13"/>
      <c r="D8" s="13" t="s">
        <v>28</v>
      </c>
      <c r="E8" s="13"/>
      <c r="F8" s="18">
        <v>100</v>
      </c>
      <c r="G8" s="17"/>
      <c r="H8" s="18">
        <v>100</v>
      </c>
    </row>
    <row r="9" spans="1:8" x14ac:dyDescent="0.3">
      <c r="A9" s="13"/>
      <c r="B9" s="13"/>
      <c r="C9" s="13" t="s">
        <v>29</v>
      </c>
      <c r="D9" s="13"/>
      <c r="E9" s="13"/>
      <c r="F9" s="16">
        <f>ROUND(SUM(F5:F8),5)</f>
        <v>10400</v>
      </c>
      <c r="G9" s="17"/>
      <c r="H9" s="16">
        <f>ROUND(SUM(H5:H8),5)</f>
        <v>10400</v>
      </c>
    </row>
    <row r="10" spans="1:8" x14ac:dyDescent="0.3">
      <c r="A10" s="13"/>
      <c r="B10" s="13"/>
      <c r="C10" s="13" t="s">
        <v>30</v>
      </c>
      <c r="D10" s="13"/>
      <c r="E10" s="13"/>
      <c r="F10" s="16">
        <v>99.99</v>
      </c>
      <c r="G10" s="17"/>
      <c r="H10" s="16">
        <v>57370.8</v>
      </c>
    </row>
    <row r="11" spans="1:8" ht="15" thickBot="1" x14ac:dyDescent="0.35">
      <c r="A11" s="13"/>
      <c r="B11" s="13"/>
      <c r="C11" s="13" t="s">
        <v>31</v>
      </c>
      <c r="D11" s="13"/>
      <c r="E11" s="13"/>
      <c r="F11" s="18">
        <v>0</v>
      </c>
      <c r="G11" s="17"/>
      <c r="H11" s="18">
        <v>1.87</v>
      </c>
    </row>
    <row r="12" spans="1:8" x14ac:dyDescent="0.3">
      <c r="A12" s="13"/>
      <c r="B12" s="13" t="s">
        <v>32</v>
      </c>
      <c r="C12" s="13"/>
      <c r="D12" s="13"/>
      <c r="E12" s="13"/>
      <c r="F12" s="16">
        <f>ROUND(SUM(F3:F4)+SUM(F9:F11),5)</f>
        <v>10499.99</v>
      </c>
      <c r="G12" s="17"/>
      <c r="H12" s="16">
        <f>ROUND(SUM(H3:H4)+SUM(H9:H11),5)</f>
        <v>229750.49</v>
      </c>
    </row>
    <row r="13" spans="1:8" x14ac:dyDescent="0.3">
      <c r="A13" s="13"/>
      <c r="B13" s="13" t="s">
        <v>33</v>
      </c>
      <c r="C13" s="13"/>
      <c r="D13" s="13"/>
      <c r="E13" s="13"/>
      <c r="F13" s="16"/>
      <c r="G13" s="17"/>
      <c r="H13" s="16"/>
    </row>
    <row r="14" spans="1:8" x14ac:dyDescent="0.3">
      <c r="A14" s="13"/>
      <c r="B14" s="13"/>
      <c r="C14" s="13" t="s">
        <v>34</v>
      </c>
      <c r="D14" s="13"/>
      <c r="E14" s="13"/>
      <c r="F14" s="16">
        <v>0</v>
      </c>
      <c r="G14" s="17"/>
      <c r="H14" s="16">
        <v>1388.8</v>
      </c>
    </row>
    <row r="15" spans="1:8" x14ac:dyDescent="0.3">
      <c r="A15" s="13"/>
      <c r="B15" s="13"/>
      <c r="C15" s="13" t="s">
        <v>35</v>
      </c>
      <c r="D15" s="13"/>
      <c r="E15" s="13"/>
      <c r="F15" s="16">
        <v>0</v>
      </c>
      <c r="G15" s="17"/>
      <c r="H15" s="16">
        <v>45</v>
      </c>
    </row>
    <row r="16" spans="1:8" x14ac:dyDescent="0.3">
      <c r="A16" s="13"/>
      <c r="B16" s="13"/>
      <c r="C16" s="13" t="s">
        <v>36</v>
      </c>
      <c r="D16" s="13"/>
      <c r="E16" s="13"/>
      <c r="F16" s="16">
        <v>0</v>
      </c>
      <c r="G16" s="17"/>
      <c r="H16" s="16">
        <v>1200.49</v>
      </c>
    </row>
    <row r="17" spans="1:8" x14ac:dyDescent="0.3">
      <c r="A17" s="13"/>
      <c r="B17" s="13"/>
      <c r="C17" s="13" t="s">
        <v>37</v>
      </c>
      <c r="D17" s="13"/>
      <c r="E17" s="13"/>
      <c r="F17" s="16">
        <v>150</v>
      </c>
      <c r="G17" s="17"/>
      <c r="H17" s="16">
        <v>250</v>
      </c>
    </row>
    <row r="18" spans="1:8" x14ac:dyDescent="0.3">
      <c r="A18" s="13"/>
      <c r="B18" s="13"/>
      <c r="C18" s="13" t="s">
        <v>38</v>
      </c>
      <c r="D18" s="13"/>
      <c r="E18" s="13"/>
      <c r="F18" s="16"/>
      <c r="G18" s="17"/>
      <c r="H18" s="16"/>
    </row>
    <row r="19" spans="1:8" x14ac:dyDescent="0.3">
      <c r="A19" s="13"/>
      <c r="B19" s="13"/>
      <c r="C19" s="13"/>
      <c r="D19" s="13" t="s">
        <v>39</v>
      </c>
      <c r="E19" s="13"/>
      <c r="F19" s="16">
        <v>1000</v>
      </c>
      <c r="G19" s="17"/>
      <c r="H19" s="16">
        <v>8000</v>
      </c>
    </row>
    <row r="20" spans="1:8" x14ac:dyDescent="0.3">
      <c r="A20" s="13"/>
      <c r="B20" s="13"/>
      <c r="C20" s="13"/>
      <c r="D20" s="13" t="s">
        <v>40</v>
      </c>
      <c r="E20" s="13"/>
      <c r="F20" s="16">
        <v>3092.84</v>
      </c>
      <c r="G20" s="17"/>
      <c r="H20" s="16">
        <v>59631.5</v>
      </c>
    </row>
    <row r="21" spans="1:8" ht="15" thickBot="1" x14ac:dyDescent="0.35">
      <c r="A21" s="13"/>
      <c r="B21" s="13"/>
      <c r="C21" s="13"/>
      <c r="D21" s="13" t="s">
        <v>41</v>
      </c>
      <c r="E21" s="13"/>
      <c r="F21" s="18">
        <v>0</v>
      </c>
      <c r="G21" s="17"/>
      <c r="H21" s="18">
        <v>16089.1</v>
      </c>
    </row>
    <row r="22" spans="1:8" x14ac:dyDescent="0.3">
      <c r="A22" s="13"/>
      <c r="B22" s="13"/>
      <c r="C22" s="13" t="s">
        <v>42</v>
      </c>
      <c r="D22" s="13"/>
      <c r="E22" s="13"/>
      <c r="F22" s="16">
        <f>ROUND(SUM(F18:F21),5)</f>
        <v>4092.84</v>
      </c>
      <c r="G22" s="17"/>
      <c r="H22" s="16">
        <f>ROUND(SUM(H18:H21),5)</f>
        <v>83720.600000000006</v>
      </c>
    </row>
    <row r="23" spans="1:8" x14ac:dyDescent="0.3">
      <c r="A23" s="13"/>
      <c r="B23" s="13"/>
      <c r="C23" s="13" t="s">
        <v>43</v>
      </c>
      <c r="D23" s="13"/>
      <c r="E23" s="13"/>
      <c r="F23" s="16"/>
      <c r="G23" s="17"/>
      <c r="H23" s="16"/>
    </row>
    <row r="24" spans="1:8" x14ac:dyDescent="0.3">
      <c r="A24" s="13"/>
      <c r="B24" s="13"/>
      <c r="C24" s="13"/>
      <c r="D24" s="13" t="s">
        <v>44</v>
      </c>
      <c r="E24" s="13"/>
      <c r="F24" s="16">
        <v>4500</v>
      </c>
      <c r="G24" s="17"/>
      <c r="H24" s="16">
        <v>31500</v>
      </c>
    </row>
    <row r="25" spans="1:8" x14ac:dyDescent="0.3">
      <c r="A25" s="13"/>
      <c r="B25" s="13"/>
      <c r="C25" s="13"/>
      <c r="D25" s="13" t="s">
        <v>45</v>
      </c>
      <c r="E25" s="13"/>
      <c r="F25" s="16">
        <v>0</v>
      </c>
      <c r="G25" s="17"/>
      <c r="H25" s="16">
        <v>149</v>
      </c>
    </row>
    <row r="26" spans="1:8" x14ac:dyDescent="0.3">
      <c r="A26" s="13"/>
      <c r="B26" s="13"/>
      <c r="C26" s="13"/>
      <c r="D26" s="13" t="s">
        <v>46</v>
      </c>
      <c r="E26" s="13"/>
      <c r="F26" s="16">
        <v>400</v>
      </c>
      <c r="G26" s="17"/>
      <c r="H26" s="16">
        <v>3200</v>
      </c>
    </row>
    <row r="27" spans="1:8" x14ac:dyDescent="0.3">
      <c r="A27" s="13"/>
      <c r="B27" s="13"/>
      <c r="C27" s="13"/>
      <c r="D27" s="13" t="s">
        <v>47</v>
      </c>
      <c r="E27" s="13"/>
      <c r="F27" s="16">
        <v>0</v>
      </c>
      <c r="G27" s="17"/>
      <c r="H27" s="16">
        <v>638.42999999999995</v>
      </c>
    </row>
    <row r="28" spans="1:8" x14ac:dyDescent="0.3">
      <c r="A28" s="13"/>
      <c r="B28" s="13"/>
      <c r="C28" s="13"/>
      <c r="D28" s="13" t="s">
        <v>48</v>
      </c>
      <c r="E28" s="13"/>
      <c r="F28" s="16">
        <v>1250</v>
      </c>
      <c r="G28" s="17"/>
      <c r="H28" s="16">
        <v>10500</v>
      </c>
    </row>
    <row r="29" spans="1:8" ht="15" thickBot="1" x14ac:dyDescent="0.35">
      <c r="A29" s="13"/>
      <c r="B29" s="13"/>
      <c r="C29" s="13"/>
      <c r="D29" s="13" t="s">
        <v>49</v>
      </c>
      <c r="E29" s="13"/>
      <c r="F29" s="18">
        <v>0</v>
      </c>
      <c r="G29" s="17"/>
      <c r="H29" s="18">
        <v>9450</v>
      </c>
    </row>
    <row r="30" spans="1:8" x14ac:dyDescent="0.3">
      <c r="A30" s="13"/>
      <c r="B30" s="13"/>
      <c r="C30" s="13" t="s">
        <v>50</v>
      </c>
      <c r="D30" s="13"/>
      <c r="E30" s="13"/>
      <c r="F30" s="16">
        <f>ROUND(SUM(F23:F29),5)</f>
        <v>6150</v>
      </c>
      <c r="G30" s="17"/>
      <c r="H30" s="16">
        <f>ROUND(SUM(H23:H29),5)</f>
        <v>55437.43</v>
      </c>
    </row>
    <row r="31" spans="1:8" x14ac:dyDescent="0.3">
      <c r="A31" s="13"/>
      <c r="B31" s="13"/>
      <c r="C31" s="13" t="s">
        <v>51</v>
      </c>
      <c r="D31" s="13"/>
      <c r="E31" s="13"/>
      <c r="F31" s="16">
        <v>0</v>
      </c>
      <c r="G31" s="17"/>
      <c r="H31" s="16">
        <v>22.17</v>
      </c>
    </row>
    <row r="32" spans="1:8" x14ac:dyDescent="0.3">
      <c r="A32" s="13"/>
      <c r="B32" s="13"/>
      <c r="C32" s="13" t="s">
        <v>52</v>
      </c>
      <c r="D32" s="13"/>
      <c r="E32" s="13"/>
      <c r="F32" s="16">
        <v>139</v>
      </c>
      <c r="G32" s="17"/>
      <c r="H32" s="16">
        <v>288.89999999999998</v>
      </c>
    </row>
    <row r="33" spans="1:8" x14ac:dyDescent="0.3">
      <c r="A33" s="13"/>
      <c r="B33" s="13"/>
      <c r="C33" s="13" t="s">
        <v>53</v>
      </c>
      <c r="D33" s="13"/>
      <c r="E33" s="13"/>
      <c r="F33" s="16">
        <v>0</v>
      </c>
      <c r="G33" s="17"/>
      <c r="H33" s="16">
        <v>6.5</v>
      </c>
    </row>
    <row r="34" spans="1:8" ht="15" thickBot="1" x14ac:dyDescent="0.35">
      <c r="A34" s="13"/>
      <c r="B34" s="13"/>
      <c r="C34" s="13" t="s">
        <v>54</v>
      </c>
      <c r="D34" s="13"/>
      <c r="E34" s="13"/>
      <c r="F34" s="19">
        <v>0</v>
      </c>
      <c r="G34" s="17"/>
      <c r="H34" s="19">
        <v>11.63</v>
      </c>
    </row>
    <row r="35" spans="1:8" ht="15" thickBot="1" x14ac:dyDescent="0.35">
      <c r="A35" s="13"/>
      <c r="B35" s="13" t="s">
        <v>55</v>
      </c>
      <c r="C35" s="13"/>
      <c r="D35" s="13"/>
      <c r="E35" s="13"/>
      <c r="F35" s="20">
        <f>ROUND(SUM(F13:F17)+F22+SUM(F30:F34),5)</f>
        <v>10531.84</v>
      </c>
      <c r="G35" s="17"/>
      <c r="H35" s="20">
        <f>ROUND(SUM(H13:H17)+H22+SUM(H30:H34),5)</f>
        <v>142371.51999999999</v>
      </c>
    </row>
    <row r="36" spans="1:8" s="22" customFormat="1" ht="10.8" thickBot="1" x14ac:dyDescent="0.25">
      <c r="A36" s="13" t="s">
        <v>18</v>
      </c>
      <c r="B36" s="13"/>
      <c r="C36" s="13"/>
      <c r="D36" s="13"/>
      <c r="E36" s="13"/>
      <c r="F36" s="21">
        <f>ROUND(F12-F35,5)</f>
        <v>-31.85</v>
      </c>
      <c r="G36" s="13"/>
      <c r="H36" s="21">
        <f>ROUND(H12-H35,5)</f>
        <v>87378.97</v>
      </c>
    </row>
    <row r="37" spans="1:8" ht="15" thickTop="1" x14ac:dyDescent="0.3"/>
  </sheetData>
  <pageMargins left="0.7" right="0.7" top="0.75" bottom="0.75" header="0.1" footer="0.3"/>
  <pageSetup orientation="portrait" r:id="rId1"/>
  <headerFooter>
    <oddHeader>&amp;L&amp;"Arial,Bold"&amp;8 8:41 AM
&amp;"Arial,Bold"&amp;8 03/09/22
&amp;"Arial,Bold"&amp;8 Cash Basis&amp;C&amp;"Arial,Bold"&amp;12 Community Renewable Energy Association
&amp;"Arial,Bold"&amp;14 Profit &amp;&amp; Loss
&amp;"Arial,Bold"&amp;10 February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205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297180</xdr:colOff>
                <xdr:row>1</xdr:row>
                <xdr:rowOff>38100</xdr:rowOff>
              </to>
            </anchor>
          </controlPr>
        </control>
      </mc:Choice>
      <mc:Fallback>
        <control shapeId="2050" r:id="rId4" name="HEADER"/>
      </mc:Fallback>
    </mc:AlternateContent>
    <mc:AlternateContent xmlns:mc="http://schemas.openxmlformats.org/markup-compatibility/2006">
      <mc:Choice Requires="x14">
        <control shapeId="204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297180</xdr:colOff>
                <xdr:row>1</xdr:row>
                <xdr:rowOff>38100</xdr:rowOff>
              </to>
            </anchor>
          </controlPr>
        </control>
      </mc:Choice>
      <mc:Fallback>
        <control shapeId="2049" r:id="rId6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EC2A4-2E5F-4BF8-91B6-C9435ED4FD8B}">
  <sheetPr codeName="Sheet3"/>
  <dimension ref="A1:K46"/>
  <sheetViews>
    <sheetView workbookViewId="0">
      <pane xSplit="4" ySplit="2" topLeftCell="E3" activePane="bottomRight" state="frozenSplit"/>
      <selection pane="topRight" activeCell="E1" sqref="E1"/>
      <selection pane="bottomLeft" activeCell="A3" sqref="A3"/>
      <selection pane="bottomRight" activeCell="O11" sqref="O11"/>
    </sheetView>
  </sheetViews>
  <sheetFormatPr defaultRowHeight="14.4" x14ac:dyDescent="0.3"/>
  <cols>
    <col min="1" max="3" width="3" style="11" customWidth="1"/>
    <col min="4" max="4" width="25.44140625" style="11" customWidth="1"/>
    <col min="5" max="5" width="11.109375" style="12" bestFit="1" customWidth="1"/>
    <col min="6" max="6" width="2.33203125" style="12" customWidth="1"/>
    <col min="7" max="7" width="7.88671875" style="12" bestFit="1" customWidth="1"/>
    <col min="8" max="8" width="2.33203125" style="12" customWidth="1"/>
    <col min="9" max="9" width="10.77734375" style="12" bestFit="1" customWidth="1"/>
    <col min="10" max="10" width="2.33203125" style="12" customWidth="1"/>
    <col min="11" max="11" width="9.109375" style="12" bestFit="1" customWidth="1"/>
  </cols>
  <sheetData>
    <row r="1" spans="1:11" ht="15" thickBot="1" x14ac:dyDescent="0.35">
      <c r="A1" s="1"/>
      <c r="B1" s="1"/>
      <c r="C1" s="1"/>
      <c r="D1" s="1"/>
      <c r="E1" s="15"/>
      <c r="F1" s="14"/>
      <c r="G1" s="15"/>
      <c r="H1" s="14"/>
      <c r="I1" s="15"/>
      <c r="J1" s="14"/>
      <c r="K1" s="15"/>
    </row>
    <row r="2" spans="1:11" s="10" customFormat="1" ht="15.6" thickTop="1" thickBot="1" x14ac:dyDescent="0.35">
      <c r="A2" s="8"/>
      <c r="B2" s="8"/>
      <c r="C2" s="8"/>
      <c r="D2" s="8"/>
      <c r="E2" s="33" t="s">
        <v>56</v>
      </c>
      <c r="F2" s="25"/>
      <c r="G2" s="33" t="s">
        <v>57</v>
      </c>
      <c r="H2" s="25"/>
      <c r="I2" s="33" t="s">
        <v>58</v>
      </c>
      <c r="J2" s="25"/>
      <c r="K2" s="33" t="s">
        <v>59</v>
      </c>
    </row>
    <row r="3" spans="1:11" ht="15" thickTop="1" x14ac:dyDescent="0.3">
      <c r="A3" s="1"/>
      <c r="B3" s="1" t="s">
        <v>23</v>
      </c>
      <c r="C3" s="1"/>
      <c r="D3" s="1"/>
      <c r="E3" s="2"/>
      <c r="F3" s="27"/>
      <c r="G3" s="2"/>
      <c r="H3" s="27"/>
      <c r="I3" s="2"/>
      <c r="J3" s="27"/>
      <c r="K3" s="28"/>
    </row>
    <row r="4" spans="1:11" x14ac:dyDescent="0.3">
      <c r="A4" s="1"/>
      <c r="B4" s="1"/>
      <c r="C4" s="1" t="s">
        <v>24</v>
      </c>
      <c r="D4" s="1"/>
      <c r="E4" s="2">
        <v>161977.82</v>
      </c>
      <c r="F4" s="27"/>
      <c r="G4" s="2">
        <v>167420</v>
      </c>
      <c r="H4" s="27"/>
      <c r="I4" s="2">
        <f>ROUND((E4-G4),5)</f>
        <v>-5442.18</v>
      </c>
      <c r="J4" s="27"/>
      <c r="K4" s="28">
        <f>ROUND(IF(G4=0, IF(E4=0, 0, 1), E4/G4),5)</f>
        <v>0.96748999999999996</v>
      </c>
    </row>
    <row r="5" spans="1:11" x14ac:dyDescent="0.3">
      <c r="A5" s="1"/>
      <c r="B5" s="1"/>
      <c r="C5" s="1" t="s">
        <v>25</v>
      </c>
      <c r="D5" s="1"/>
      <c r="E5" s="2"/>
      <c r="F5" s="27"/>
      <c r="G5" s="2"/>
      <c r="H5" s="27"/>
      <c r="I5" s="2"/>
      <c r="J5" s="27"/>
      <c r="K5" s="28"/>
    </row>
    <row r="6" spans="1:11" x14ac:dyDescent="0.3">
      <c r="A6" s="1"/>
      <c r="B6" s="1"/>
      <c r="C6" s="1"/>
      <c r="D6" s="1" t="s">
        <v>26</v>
      </c>
      <c r="E6" s="2">
        <v>12550</v>
      </c>
      <c r="F6" s="27"/>
      <c r="G6" s="2">
        <v>11800</v>
      </c>
      <c r="H6" s="27"/>
      <c r="I6" s="2">
        <f>ROUND((E6-G6),5)</f>
        <v>750</v>
      </c>
      <c r="J6" s="27"/>
      <c r="K6" s="28">
        <f>ROUND(IF(G6=0, IF(E6=0, 0, 1), E6/G6),5)</f>
        <v>1.0635600000000001</v>
      </c>
    </row>
    <row r="7" spans="1:11" x14ac:dyDescent="0.3">
      <c r="A7" s="1"/>
      <c r="B7" s="1"/>
      <c r="C7" s="1"/>
      <c r="D7" s="1" t="s">
        <v>27</v>
      </c>
      <c r="E7" s="2">
        <v>1800</v>
      </c>
      <c r="F7" s="27"/>
      <c r="G7" s="2">
        <v>6000</v>
      </c>
      <c r="H7" s="27"/>
      <c r="I7" s="2">
        <f>ROUND((E7-G7),5)</f>
        <v>-4200</v>
      </c>
      <c r="J7" s="27"/>
      <c r="K7" s="28">
        <f>ROUND(IF(G7=0, IF(E7=0, 0, 1), E7/G7),5)</f>
        <v>0.3</v>
      </c>
    </row>
    <row r="8" spans="1:11" ht="15" thickBot="1" x14ac:dyDescent="0.35">
      <c r="A8" s="1"/>
      <c r="B8" s="1"/>
      <c r="C8" s="1"/>
      <c r="D8" s="1" t="s">
        <v>28</v>
      </c>
      <c r="E8" s="7">
        <v>300</v>
      </c>
      <c r="F8" s="27"/>
      <c r="G8" s="7">
        <v>200</v>
      </c>
      <c r="H8" s="27"/>
      <c r="I8" s="7">
        <f>ROUND((E8-G8),5)</f>
        <v>100</v>
      </c>
      <c r="J8" s="27"/>
      <c r="K8" s="29">
        <f>ROUND(IF(G8=0, IF(E8=0, 0, 1), E8/G8),5)</f>
        <v>1.5</v>
      </c>
    </row>
    <row r="9" spans="1:11" x14ac:dyDescent="0.3">
      <c r="A9" s="1"/>
      <c r="B9" s="1"/>
      <c r="C9" s="1" t="s">
        <v>29</v>
      </c>
      <c r="D9" s="1"/>
      <c r="E9" s="2">
        <f>ROUND(SUM(E5:E8),5)</f>
        <v>14650</v>
      </c>
      <c r="F9" s="27"/>
      <c r="G9" s="2">
        <f>ROUND(SUM(G5:G8),5)</f>
        <v>18000</v>
      </c>
      <c r="H9" s="27"/>
      <c r="I9" s="2">
        <f>ROUND((E9-G9),5)</f>
        <v>-3350</v>
      </c>
      <c r="J9" s="27"/>
      <c r="K9" s="28">
        <f>ROUND(IF(G9=0, IF(E9=0, 0, 1), E9/G9),5)</f>
        <v>0.81389</v>
      </c>
    </row>
    <row r="10" spans="1:11" x14ac:dyDescent="0.3">
      <c r="A10" s="1"/>
      <c r="B10" s="1"/>
      <c r="C10" s="1" t="s">
        <v>60</v>
      </c>
      <c r="D10" s="1"/>
      <c r="E10" s="2"/>
      <c r="F10" s="27"/>
      <c r="G10" s="2"/>
      <c r="H10" s="27"/>
      <c r="I10" s="2"/>
      <c r="J10" s="27"/>
      <c r="K10" s="28"/>
    </row>
    <row r="11" spans="1:11" x14ac:dyDescent="0.3">
      <c r="A11" s="1"/>
      <c r="B11" s="1"/>
      <c r="C11" s="1"/>
      <c r="D11" s="1" t="s">
        <v>61</v>
      </c>
      <c r="E11" s="2">
        <v>21500</v>
      </c>
      <c r="F11" s="27"/>
      <c r="G11" s="2">
        <v>21500</v>
      </c>
      <c r="H11" s="27"/>
      <c r="I11" s="2">
        <f t="shared" ref="I11:I17" si="0">ROUND((E11-G11),5)</f>
        <v>0</v>
      </c>
      <c r="J11" s="27"/>
      <c r="K11" s="28">
        <f t="shared" ref="K11:K17" si="1">ROUND(IF(G11=0, IF(E11=0, 0, 1), E11/G11),5)</f>
        <v>1</v>
      </c>
    </row>
    <row r="12" spans="1:11" x14ac:dyDescent="0.3">
      <c r="A12" s="1"/>
      <c r="B12" s="1"/>
      <c r="C12" s="1"/>
      <c r="D12" s="1" t="s">
        <v>62</v>
      </c>
      <c r="E12" s="2">
        <v>108150</v>
      </c>
      <c r="F12" s="27"/>
      <c r="G12" s="2">
        <v>108150</v>
      </c>
      <c r="H12" s="27"/>
      <c r="I12" s="2">
        <f t="shared" si="0"/>
        <v>0</v>
      </c>
      <c r="J12" s="27"/>
      <c r="K12" s="28">
        <f t="shared" si="1"/>
        <v>1</v>
      </c>
    </row>
    <row r="13" spans="1:11" ht="15" thickBot="1" x14ac:dyDescent="0.35">
      <c r="A13" s="1"/>
      <c r="B13" s="1"/>
      <c r="C13" s="1"/>
      <c r="D13" s="1" t="s">
        <v>63</v>
      </c>
      <c r="E13" s="7">
        <v>19500</v>
      </c>
      <c r="F13" s="27"/>
      <c r="G13" s="7">
        <v>19500</v>
      </c>
      <c r="H13" s="27"/>
      <c r="I13" s="7">
        <f t="shared" si="0"/>
        <v>0</v>
      </c>
      <c r="J13" s="27"/>
      <c r="K13" s="29">
        <f t="shared" si="1"/>
        <v>1</v>
      </c>
    </row>
    <row r="14" spans="1:11" x14ac:dyDescent="0.3">
      <c r="A14" s="1"/>
      <c r="B14" s="1"/>
      <c r="C14" s="1" t="s">
        <v>64</v>
      </c>
      <c r="D14" s="1"/>
      <c r="E14" s="2">
        <f>ROUND(SUM(E10:E13),5)</f>
        <v>149150</v>
      </c>
      <c r="F14" s="27"/>
      <c r="G14" s="2">
        <f>ROUND(SUM(G10:G13),5)</f>
        <v>149150</v>
      </c>
      <c r="H14" s="27"/>
      <c r="I14" s="2">
        <f t="shared" si="0"/>
        <v>0</v>
      </c>
      <c r="J14" s="27"/>
      <c r="K14" s="28">
        <f t="shared" si="1"/>
        <v>1</v>
      </c>
    </row>
    <row r="15" spans="1:11" x14ac:dyDescent="0.3">
      <c r="A15" s="1"/>
      <c r="B15" s="1"/>
      <c r="C15" s="1" t="s">
        <v>30</v>
      </c>
      <c r="D15" s="1"/>
      <c r="E15" s="2">
        <v>57370.8</v>
      </c>
      <c r="F15" s="27"/>
      <c r="G15" s="2">
        <v>65000</v>
      </c>
      <c r="H15" s="27"/>
      <c r="I15" s="2">
        <f t="shared" si="0"/>
        <v>-7629.2</v>
      </c>
      <c r="J15" s="27"/>
      <c r="K15" s="28">
        <f t="shared" si="1"/>
        <v>0.88263000000000003</v>
      </c>
    </row>
    <row r="16" spans="1:11" ht="15" thickBot="1" x14ac:dyDescent="0.35">
      <c r="A16" s="1"/>
      <c r="B16" s="1"/>
      <c r="C16" s="1" t="s">
        <v>31</v>
      </c>
      <c r="D16" s="1"/>
      <c r="E16" s="7">
        <v>1.87</v>
      </c>
      <c r="F16" s="27"/>
      <c r="G16" s="7">
        <v>25</v>
      </c>
      <c r="H16" s="27"/>
      <c r="I16" s="7">
        <f t="shared" si="0"/>
        <v>-23.13</v>
      </c>
      <c r="J16" s="27"/>
      <c r="K16" s="29">
        <f t="shared" si="1"/>
        <v>7.4800000000000005E-2</v>
      </c>
    </row>
    <row r="17" spans="1:11" x14ac:dyDescent="0.3">
      <c r="A17" s="1"/>
      <c r="B17" s="1" t="s">
        <v>32</v>
      </c>
      <c r="C17" s="1"/>
      <c r="D17" s="1"/>
      <c r="E17" s="2">
        <f>ROUND(SUM(E3:E4)+E9+SUM(E14:E16),5)</f>
        <v>383150.49</v>
      </c>
      <c r="F17" s="27"/>
      <c r="G17" s="2">
        <f>ROUND(SUM(G3:G4)+G9+SUM(G14:G16),5)</f>
        <v>399595</v>
      </c>
      <c r="H17" s="27"/>
      <c r="I17" s="2">
        <f t="shared" si="0"/>
        <v>-16444.509999999998</v>
      </c>
      <c r="J17" s="27"/>
      <c r="K17" s="28">
        <f t="shared" si="1"/>
        <v>0.95884999999999998</v>
      </c>
    </row>
    <row r="18" spans="1:11" x14ac:dyDescent="0.3">
      <c r="A18" s="1"/>
      <c r="B18" s="1" t="s">
        <v>33</v>
      </c>
      <c r="C18" s="1"/>
      <c r="D18" s="1"/>
      <c r="E18" s="2"/>
      <c r="F18" s="27"/>
      <c r="G18" s="2"/>
      <c r="H18" s="27"/>
      <c r="I18" s="2"/>
      <c r="J18" s="27"/>
      <c r="K18" s="28"/>
    </row>
    <row r="19" spans="1:11" x14ac:dyDescent="0.3">
      <c r="A19" s="1"/>
      <c r="B19" s="1"/>
      <c r="C19" s="1" t="s">
        <v>34</v>
      </c>
      <c r="D19" s="1"/>
      <c r="E19" s="2">
        <v>1388.8</v>
      </c>
      <c r="F19" s="27"/>
      <c r="G19" s="2">
        <v>5000</v>
      </c>
      <c r="H19" s="27"/>
      <c r="I19" s="2">
        <f>ROUND((E19-G19),5)</f>
        <v>-3611.2</v>
      </c>
      <c r="J19" s="27"/>
      <c r="K19" s="28">
        <f>ROUND(IF(G19=0, IF(E19=0, 0, 1), E19/G19),5)</f>
        <v>0.27776000000000001</v>
      </c>
    </row>
    <row r="20" spans="1:11" x14ac:dyDescent="0.3">
      <c r="A20" s="1"/>
      <c r="B20" s="1"/>
      <c r="C20" s="1" t="s">
        <v>35</v>
      </c>
      <c r="D20" s="1"/>
      <c r="E20" s="2">
        <v>45</v>
      </c>
      <c r="F20" s="27"/>
      <c r="G20" s="2">
        <v>50</v>
      </c>
      <c r="H20" s="27"/>
      <c r="I20" s="2">
        <f>ROUND((E20-G20),5)</f>
        <v>-5</v>
      </c>
      <c r="J20" s="27"/>
      <c r="K20" s="28">
        <f>ROUND(IF(G20=0, IF(E20=0, 0, 1), E20/G20),5)</f>
        <v>0.9</v>
      </c>
    </row>
    <row r="21" spans="1:11" x14ac:dyDescent="0.3">
      <c r="A21" s="1"/>
      <c r="B21" s="1"/>
      <c r="C21" s="1" t="s">
        <v>36</v>
      </c>
      <c r="D21" s="1"/>
      <c r="E21" s="2">
        <v>1200.49</v>
      </c>
      <c r="F21" s="27"/>
      <c r="G21" s="2">
        <v>1225</v>
      </c>
      <c r="H21" s="27"/>
      <c r="I21" s="2">
        <f>ROUND((E21-G21),5)</f>
        <v>-24.51</v>
      </c>
      <c r="J21" s="27"/>
      <c r="K21" s="28">
        <f>ROUND(IF(G21=0, IF(E21=0, 0, 1), E21/G21),5)</f>
        <v>0.97999000000000003</v>
      </c>
    </row>
    <row r="22" spans="1:11" x14ac:dyDescent="0.3">
      <c r="A22" s="1"/>
      <c r="B22" s="1"/>
      <c r="C22" s="1" t="s">
        <v>37</v>
      </c>
      <c r="D22" s="1"/>
      <c r="E22" s="2">
        <v>250</v>
      </c>
      <c r="F22" s="27"/>
      <c r="G22" s="2">
        <v>2500</v>
      </c>
      <c r="H22" s="27"/>
      <c r="I22" s="2">
        <f>ROUND((E22-G22),5)</f>
        <v>-2250</v>
      </c>
      <c r="J22" s="27"/>
      <c r="K22" s="28">
        <f>ROUND(IF(G22=0, IF(E22=0, 0, 1), E22/G22),5)</f>
        <v>0.1</v>
      </c>
    </row>
    <row r="23" spans="1:11" x14ac:dyDescent="0.3">
      <c r="A23" s="1"/>
      <c r="B23" s="1"/>
      <c r="C23" s="1" t="s">
        <v>38</v>
      </c>
      <c r="D23" s="1"/>
      <c r="E23" s="2"/>
      <c r="F23" s="27"/>
      <c r="G23" s="2"/>
      <c r="H23" s="27"/>
      <c r="I23" s="2"/>
      <c r="J23" s="27"/>
      <c r="K23" s="28"/>
    </row>
    <row r="24" spans="1:11" x14ac:dyDescent="0.3">
      <c r="A24" s="1"/>
      <c r="B24" s="1"/>
      <c r="C24" s="1"/>
      <c r="D24" s="1" t="s">
        <v>65</v>
      </c>
      <c r="E24" s="2">
        <v>0</v>
      </c>
      <c r="F24" s="27"/>
      <c r="G24" s="2">
        <v>15000</v>
      </c>
      <c r="H24" s="27"/>
      <c r="I24" s="2">
        <f>ROUND((E24-G24),5)</f>
        <v>-15000</v>
      </c>
      <c r="J24" s="27"/>
      <c r="K24" s="28">
        <f>ROUND(IF(G24=0, IF(E24=0, 0, 1), E24/G24),5)</f>
        <v>0</v>
      </c>
    </row>
    <row r="25" spans="1:11" x14ac:dyDescent="0.3">
      <c r="A25" s="1"/>
      <c r="B25" s="1"/>
      <c r="C25" s="1"/>
      <c r="D25" s="1" t="s">
        <v>39</v>
      </c>
      <c r="E25" s="2">
        <v>9000</v>
      </c>
      <c r="F25" s="27"/>
      <c r="G25" s="2">
        <v>12000</v>
      </c>
      <c r="H25" s="27"/>
      <c r="I25" s="2">
        <f>ROUND((E25-G25),5)</f>
        <v>-3000</v>
      </c>
      <c r="J25" s="27"/>
      <c r="K25" s="28">
        <f>ROUND(IF(G25=0, IF(E25=0, 0, 1), E25/G25),5)</f>
        <v>0.75</v>
      </c>
    </row>
    <row r="26" spans="1:11" x14ac:dyDescent="0.3">
      <c r="A26" s="1"/>
      <c r="B26" s="1"/>
      <c r="C26" s="1"/>
      <c r="D26" s="1" t="s">
        <v>40</v>
      </c>
      <c r="E26" s="2">
        <v>59631.5</v>
      </c>
      <c r="F26" s="27"/>
      <c r="G26" s="2">
        <v>30000</v>
      </c>
      <c r="H26" s="27"/>
      <c r="I26" s="2">
        <f>ROUND((E26-G26),5)</f>
        <v>29631.5</v>
      </c>
      <c r="J26" s="27"/>
      <c r="K26" s="28">
        <f>ROUND(IF(G26=0, IF(E26=0, 0, 1), E26/G26),5)</f>
        <v>1.9877199999999999</v>
      </c>
    </row>
    <row r="27" spans="1:11" ht="15" thickBot="1" x14ac:dyDescent="0.35">
      <c r="A27" s="1"/>
      <c r="B27" s="1"/>
      <c r="C27" s="1"/>
      <c r="D27" s="1" t="s">
        <v>41</v>
      </c>
      <c r="E27" s="7">
        <v>16089.1</v>
      </c>
      <c r="F27" s="27"/>
      <c r="G27" s="7">
        <v>30000</v>
      </c>
      <c r="H27" s="27"/>
      <c r="I27" s="7">
        <f>ROUND((E27-G27),5)</f>
        <v>-13910.9</v>
      </c>
      <c r="J27" s="27"/>
      <c r="K27" s="29">
        <f>ROUND(IF(G27=0, IF(E27=0, 0, 1), E27/G27),5)</f>
        <v>0.5363</v>
      </c>
    </row>
    <row r="28" spans="1:11" x14ac:dyDescent="0.3">
      <c r="A28" s="1"/>
      <c r="B28" s="1"/>
      <c r="C28" s="1" t="s">
        <v>42</v>
      </c>
      <c r="D28" s="1"/>
      <c r="E28" s="2">
        <f>ROUND(SUM(E23:E27),5)</f>
        <v>84720.6</v>
      </c>
      <c r="F28" s="27"/>
      <c r="G28" s="2">
        <f>ROUND(SUM(G23:G27),5)</f>
        <v>87000</v>
      </c>
      <c r="H28" s="27"/>
      <c r="I28" s="2">
        <f>ROUND((E28-G28),5)</f>
        <v>-2279.4</v>
      </c>
      <c r="J28" s="27"/>
      <c r="K28" s="28">
        <f>ROUND(IF(G28=0, IF(E28=0, 0, 1), E28/G28),5)</f>
        <v>0.9738</v>
      </c>
    </row>
    <row r="29" spans="1:11" x14ac:dyDescent="0.3">
      <c r="A29" s="1"/>
      <c r="B29" s="1"/>
      <c r="C29" s="1" t="s">
        <v>43</v>
      </c>
      <c r="D29" s="1"/>
      <c r="E29" s="2"/>
      <c r="F29" s="27"/>
      <c r="G29" s="2"/>
      <c r="H29" s="27"/>
      <c r="I29" s="2"/>
      <c r="J29" s="27"/>
      <c r="K29" s="28"/>
    </row>
    <row r="30" spans="1:11" x14ac:dyDescent="0.3">
      <c r="A30" s="1"/>
      <c r="B30" s="1"/>
      <c r="C30" s="1"/>
      <c r="D30" s="1" t="s">
        <v>44</v>
      </c>
      <c r="E30" s="2">
        <v>31500</v>
      </c>
      <c r="F30" s="27"/>
      <c r="G30" s="2">
        <v>54000</v>
      </c>
      <c r="H30" s="27"/>
      <c r="I30" s="2">
        <f>ROUND((E30-G30),5)</f>
        <v>-22500</v>
      </c>
      <c r="J30" s="27"/>
      <c r="K30" s="28">
        <f>ROUND(IF(G30=0, IF(E30=0, 0, 1), E30/G30),5)</f>
        <v>0.58333000000000002</v>
      </c>
    </row>
    <row r="31" spans="1:11" x14ac:dyDescent="0.3">
      <c r="A31" s="1"/>
      <c r="B31" s="1"/>
      <c r="C31" s="1"/>
      <c r="D31" s="1" t="s">
        <v>45</v>
      </c>
      <c r="E31" s="2">
        <v>149</v>
      </c>
      <c r="F31" s="27"/>
      <c r="G31" s="2">
        <v>1000</v>
      </c>
      <c r="H31" s="27"/>
      <c r="I31" s="2">
        <f>ROUND((E31-G31),5)</f>
        <v>-851</v>
      </c>
      <c r="J31" s="27"/>
      <c r="K31" s="28">
        <f>ROUND(IF(G31=0, IF(E31=0, 0, 1), E31/G31),5)</f>
        <v>0.14899999999999999</v>
      </c>
    </row>
    <row r="32" spans="1:11" x14ac:dyDescent="0.3">
      <c r="A32" s="1"/>
      <c r="B32" s="1"/>
      <c r="C32" s="1"/>
      <c r="D32" s="1" t="s">
        <v>46</v>
      </c>
      <c r="E32" s="2">
        <v>3200</v>
      </c>
      <c r="F32" s="27"/>
      <c r="G32" s="2">
        <v>5000</v>
      </c>
      <c r="H32" s="27"/>
      <c r="I32" s="2">
        <f>ROUND((E32-G32),5)</f>
        <v>-1800</v>
      </c>
      <c r="J32" s="27"/>
      <c r="K32" s="28">
        <f>ROUND(IF(G32=0, IF(E32=0, 0, 1), E32/G32),5)</f>
        <v>0.64</v>
      </c>
    </row>
    <row r="33" spans="1:11" x14ac:dyDescent="0.3">
      <c r="A33" s="1"/>
      <c r="B33" s="1"/>
      <c r="C33" s="1"/>
      <c r="D33" s="1" t="s">
        <v>47</v>
      </c>
      <c r="E33" s="2">
        <v>638.42999999999995</v>
      </c>
      <c r="F33" s="27"/>
      <c r="G33" s="2">
        <v>500</v>
      </c>
      <c r="H33" s="27"/>
      <c r="I33" s="2">
        <f>ROUND((E33-G33),5)</f>
        <v>138.43</v>
      </c>
      <c r="J33" s="27"/>
      <c r="K33" s="28">
        <f>ROUND(IF(G33=0, IF(E33=0, 0, 1), E33/G33),5)</f>
        <v>1.2768600000000001</v>
      </c>
    </row>
    <row r="34" spans="1:11" x14ac:dyDescent="0.3">
      <c r="A34" s="1"/>
      <c r="B34" s="1"/>
      <c r="C34" s="1"/>
      <c r="D34" s="1" t="s">
        <v>48</v>
      </c>
      <c r="E34" s="2">
        <v>11750</v>
      </c>
      <c r="F34" s="27"/>
      <c r="G34" s="2"/>
      <c r="H34" s="27"/>
      <c r="I34" s="2"/>
      <c r="J34" s="27"/>
      <c r="K34" s="28"/>
    </row>
    <row r="35" spans="1:11" x14ac:dyDescent="0.3">
      <c r="A35" s="1"/>
      <c r="B35" s="1"/>
      <c r="C35" s="1"/>
      <c r="D35" s="1" t="s">
        <v>49</v>
      </c>
      <c r="E35" s="2">
        <v>9450</v>
      </c>
      <c r="F35" s="27"/>
      <c r="G35" s="2">
        <v>12000</v>
      </c>
      <c r="H35" s="27"/>
      <c r="I35" s="2">
        <f t="shared" ref="I35:I45" si="2">ROUND((E35-G35),5)</f>
        <v>-2550</v>
      </c>
      <c r="J35" s="27"/>
      <c r="K35" s="28">
        <f t="shared" ref="K35:K45" si="3">ROUND(IF(G35=0, IF(E35=0, 0, 1), E35/G35),5)</f>
        <v>0.78749999999999998</v>
      </c>
    </row>
    <row r="36" spans="1:11" ht="15" thickBot="1" x14ac:dyDescent="0.35">
      <c r="A36" s="1"/>
      <c r="B36" s="1"/>
      <c r="C36" s="1"/>
      <c r="D36" s="1" t="s">
        <v>66</v>
      </c>
      <c r="E36" s="7">
        <v>0</v>
      </c>
      <c r="F36" s="27"/>
      <c r="G36" s="7">
        <v>20000</v>
      </c>
      <c r="H36" s="27"/>
      <c r="I36" s="7">
        <f t="shared" si="2"/>
        <v>-20000</v>
      </c>
      <c r="J36" s="27"/>
      <c r="K36" s="29">
        <f t="shared" si="3"/>
        <v>0</v>
      </c>
    </row>
    <row r="37" spans="1:11" x14ac:dyDescent="0.3">
      <c r="A37" s="1"/>
      <c r="B37" s="1"/>
      <c r="C37" s="1" t="s">
        <v>50</v>
      </c>
      <c r="D37" s="1"/>
      <c r="E37" s="2">
        <f>ROUND(SUM(E29:E36),5)</f>
        <v>56687.43</v>
      </c>
      <c r="F37" s="27"/>
      <c r="G37" s="2">
        <f>ROUND(SUM(G29:G36),5)</f>
        <v>92500</v>
      </c>
      <c r="H37" s="27"/>
      <c r="I37" s="2">
        <f t="shared" si="2"/>
        <v>-35812.57</v>
      </c>
      <c r="J37" s="27"/>
      <c r="K37" s="28">
        <f t="shared" si="3"/>
        <v>0.61284000000000005</v>
      </c>
    </row>
    <row r="38" spans="1:11" x14ac:dyDescent="0.3">
      <c r="A38" s="1"/>
      <c r="B38" s="1"/>
      <c r="C38" s="1" t="s">
        <v>51</v>
      </c>
      <c r="D38" s="1"/>
      <c r="E38" s="2">
        <v>22.17</v>
      </c>
      <c r="F38" s="27"/>
      <c r="G38" s="2">
        <v>50</v>
      </c>
      <c r="H38" s="27"/>
      <c r="I38" s="2">
        <f t="shared" si="2"/>
        <v>-27.83</v>
      </c>
      <c r="J38" s="27"/>
      <c r="K38" s="28">
        <f t="shared" si="3"/>
        <v>0.44340000000000002</v>
      </c>
    </row>
    <row r="39" spans="1:11" x14ac:dyDescent="0.3">
      <c r="A39" s="1"/>
      <c r="B39" s="1"/>
      <c r="C39" s="1" t="s">
        <v>67</v>
      </c>
      <c r="D39" s="1"/>
      <c r="E39" s="2">
        <v>0</v>
      </c>
      <c r="F39" s="27"/>
      <c r="G39" s="2">
        <v>50</v>
      </c>
      <c r="H39" s="27"/>
      <c r="I39" s="2">
        <f t="shared" si="2"/>
        <v>-50</v>
      </c>
      <c r="J39" s="27"/>
      <c r="K39" s="28">
        <f t="shared" si="3"/>
        <v>0</v>
      </c>
    </row>
    <row r="40" spans="1:11" x14ac:dyDescent="0.3">
      <c r="A40" s="1"/>
      <c r="B40" s="1"/>
      <c r="C40" s="1" t="s">
        <v>52</v>
      </c>
      <c r="D40" s="1"/>
      <c r="E40" s="2">
        <v>288.89999999999998</v>
      </c>
      <c r="F40" s="27"/>
      <c r="G40" s="2">
        <v>2000</v>
      </c>
      <c r="H40" s="27"/>
      <c r="I40" s="2">
        <f t="shared" si="2"/>
        <v>-1711.1</v>
      </c>
      <c r="J40" s="27"/>
      <c r="K40" s="28">
        <f t="shared" si="3"/>
        <v>0.14445</v>
      </c>
    </row>
    <row r="41" spans="1:11" x14ac:dyDescent="0.3">
      <c r="A41" s="1"/>
      <c r="B41" s="1"/>
      <c r="C41" s="1" t="s">
        <v>53</v>
      </c>
      <c r="D41" s="1"/>
      <c r="E41" s="2">
        <v>6.5</v>
      </c>
      <c r="F41" s="27"/>
      <c r="G41" s="2">
        <v>100</v>
      </c>
      <c r="H41" s="27"/>
      <c r="I41" s="2">
        <f t="shared" si="2"/>
        <v>-93.5</v>
      </c>
      <c r="J41" s="27"/>
      <c r="K41" s="28">
        <f t="shared" si="3"/>
        <v>6.5000000000000002E-2</v>
      </c>
    </row>
    <row r="42" spans="1:11" x14ac:dyDescent="0.3">
      <c r="A42" s="1"/>
      <c r="B42" s="1"/>
      <c r="C42" s="1" t="s">
        <v>68</v>
      </c>
      <c r="D42" s="1"/>
      <c r="E42" s="2">
        <v>0</v>
      </c>
      <c r="F42" s="27"/>
      <c r="G42" s="2">
        <v>2500</v>
      </c>
      <c r="H42" s="27"/>
      <c r="I42" s="2">
        <f t="shared" si="2"/>
        <v>-2500</v>
      </c>
      <c r="J42" s="27"/>
      <c r="K42" s="28">
        <f t="shared" si="3"/>
        <v>0</v>
      </c>
    </row>
    <row r="43" spans="1:11" ht="15" thickBot="1" x14ac:dyDescent="0.35">
      <c r="A43" s="1"/>
      <c r="B43" s="1"/>
      <c r="C43" s="1" t="s">
        <v>54</v>
      </c>
      <c r="D43" s="1"/>
      <c r="E43" s="3">
        <v>11.63</v>
      </c>
      <c r="F43" s="27"/>
      <c r="G43" s="3">
        <v>1000</v>
      </c>
      <c r="H43" s="27"/>
      <c r="I43" s="3">
        <f t="shared" si="2"/>
        <v>-988.37</v>
      </c>
      <c r="J43" s="27"/>
      <c r="K43" s="30">
        <f t="shared" si="3"/>
        <v>1.163E-2</v>
      </c>
    </row>
    <row r="44" spans="1:11" ht="15" thickBot="1" x14ac:dyDescent="0.35">
      <c r="A44" s="1"/>
      <c r="B44" s="1" t="s">
        <v>55</v>
      </c>
      <c r="C44" s="1"/>
      <c r="D44" s="1"/>
      <c r="E44" s="4">
        <f>ROUND(SUM(E18:E22)+E28+SUM(E37:E43),5)</f>
        <v>144621.51999999999</v>
      </c>
      <c r="F44" s="27"/>
      <c r="G44" s="4">
        <f>ROUND(SUM(G18:G22)+G28+SUM(G37:G43),5)</f>
        <v>193975</v>
      </c>
      <c r="H44" s="27"/>
      <c r="I44" s="4">
        <f t="shared" si="2"/>
        <v>-49353.48</v>
      </c>
      <c r="J44" s="27"/>
      <c r="K44" s="31">
        <f t="shared" si="3"/>
        <v>0.74556999999999995</v>
      </c>
    </row>
    <row r="45" spans="1:11" s="6" customFormat="1" ht="10.8" thickBot="1" x14ac:dyDescent="0.25">
      <c r="A45" s="1" t="s">
        <v>18</v>
      </c>
      <c r="B45" s="1"/>
      <c r="C45" s="1"/>
      <c r="D45" s="1"/>
      <c r="E45" s="5">
        <f>ROUND(E17-E44,5)</f>
        <v>238528.97</v>
      </c>
      <c r="F45" s="1"/>
      <c r="G45" s="5">
        <f>ROUND(G17-G44,5)</f>
        <v>205620</v>
      </c>
      <c r="H45" s="1"/>
      <c r="I45" s="5">
        <f t="shared" si="2"/>
        <v>32908.97</v>
      </c>
      <c r="J45" s="1"/>
      <c r="K45" s="32">
        <f t="shared" si="3"/>
        <v>1.16005</v>
      </c>
    </row>
    <row r="46" spans="1:11" ht="15" thickTop="1" x14ac:dyDescent="0.3"/>
  </sheetData>
  <pageMargins left="0.7" right="0.7" top="0.75" bottom="0.75" header="0.1" footer="0.3"/>
  <pageSetup orientation="portrait" r:id="rId1"/>
  <headerFooter>
    <oddHeader>&amp;L&amp;"Arial,Bold"&amp;8 8:45 AM
&amp;"Arial,Bold"&amp;8 03/09/22
&amp;"Arial,Bold"&amp;8 Cash Basis&amp;C&amp;"Arial,Bold"&amp;12 Community Renewable Energy Association
&amp;"Arial,Bold"&amp;14 Profit &amp;&amp; Loss Budget vs. Actual
&amp;"Arial,Bold"&amp;10 July 2021 through June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3073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297180</xdr:colOff>
                <xdr:row>1</xdr:row>
                <xdr:rowOff>38100</xdr:rowOff>
              </to>
            </anchor>
          </controlPr>
        </control>
      </mc:Choice>
      <mc:Fallback>
        <control shapeId="3073" r:id="rId4" name="FILTER"/>
      </mc:Fallback>
    </mc:AlternateContent>
    <mc:AlternateContent xmlns:mc="http://schemas.openxmlformats.org/markup-compatibility/2006">
      <mc:Choice Requires="x14">
        <control shapeId="3074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297180</xdr:colOff>
                <xdr:row>1</xdr:row>
                <xdr:rowOff>38100</xdr:rowOff>
              </to>
            </anchor>
          </controlPr>
        </control>
      </mc:Choice>
      <mc:Fallback>
        <control shapeId="3074" r:id="rId6" name="HEAD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7EC15-A983-4871-B27D-1B53504445C7}">
  <sheetPr>
    <pageSetUpPr fitToPage="1"/>
  </sheetPr>
  <dimension ref="A1:P36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H18" sqref="H18"/>
    </sheetView>
  </sheetViews>
  <sheetFormatPr defaultRowHeight="14.4" x14ac:dyDescent="0.3"/>
  <cols>
    <col min="1" max="1" width="5.21875" style="12" bestFit="1" customWidth="1"/>
    <col min="2" max="2" width="11.5546875" style="12" bestFit="1" customWidth="1"/>
    <col min="3" max="3" width="2.33203125" style="12" customWidth="1"/>
    <col min="4" max="4" width="9.21875" style="12" bestFit="1" customWidth="1"/>
    <col min="5" max="5" width="2.33203125" style="12" customWidth="1"/>
    <col min="6" max="6" width="7.88671875" style="12" bestFit="1" customWidth="1"/>
    <col min="7" max="7" width="2.33203125" style="12" customWidth="1"/>
    <col min="8" max="8" width="23.109375" style="12" bestFit="1" customWidth="1"/>
    <col min="9" max="9" width="2.33203125" style="12" customWidth="1"/>
    <col min="10" max="10" width="3.88671875" style="12" bestFit="1" customWidth="1"/>
    <col min="11" max="11" width="2.33203125" style="12" customWidth="1"/>
    <col min="12" max="12" width="18.5546875" style="12" bestFit="1" customWidth="1"/>
    <col min="13" max="13" width="2.33203125" style="12" customWidth="1"/>
    <col min="14" max="14" width="9.88671875" style="12" bestFit="1" customWidth="1"/>
    <col min="15" max="15" width="2.33203125" style="12" customWidth="1"/>
    <col min="16" max="16" width="12.33203125" style="12" bestFit="1" customWidth="1"/>
  </cols>
  <sheetData>
    <row r="1" spans="1:16" s="10" customFormat="1" ht="15" thickBot="1" x14ac:dyDescent="0.35">
      <c r="A1" s="25"/>
      <c r="B1" s="38" t="s">
        <v>69</v>
      </c>
      <c r="C1" s="25"/>
      <c r="D1" s="38" t="s">
        <v>70</v>
      </c>
      <c r="E1" s="25"/>
      <c r="F1" s="38" t="s">
        <v>71</v>
      </c>
      <c r="G1" s="25"/>
      <c r="H1" s="38" t="s">
        <v>72</v>
      </c>
      <c r="I1" s="25"/>
      <c r="J1" s="38" t="s">
        <v>73</v>
      </c>
      <c r="K1" s="25"/>
      <c r="L1" s="38" t="s">
        <v>74</v>
      </c>
      <c r="M1" s="25"/>
      <c r="N1" s="38" t="s">
        <v>75</v>
      </c>
      <c r="O1" s="25"/>
      <c r="P1" s="38" t="s">
        <v>76</v>
      </c>
    </row>
    <row r="2" spans="1:16" ht="15" thickTop="1" x14ac:dyDescent="0.3">
      <c r="A2" s="13" t="s">
        <v>77</v>
      </c>
      <c r="B2" s="13"/>
      <c r="C2" s="13"/>
      <c r="D2" s="13"/>
      <c r="E2" s="13"/>
      <c r="F2" s="35"/>
      <c r="G2" s="13"/>
      <c r="H2" s="13"/>
      <c r="I2" s="13"/>
      <c r="J2" s="13"/>
      <c r="K2" s="13"/>
      <c r="L2" s="13"/>
      <c r="M2" s="13"/>
      <c r="N2" s="36"/>
      <c r="O2" s="13"/>
      <c r="P2" s="36"/>
    </row>
    <row r="3" spans="1:16" x14ac:dyDescent="0.3">
      <c r="A3" s="34"/>
      <c r="B3" s="13" t="s">
        <v>79</v>
      </c>
      <c r="C3" s="13"/>
      <c r="D3" s="13" t="s">
        <v>81</v>
      </c>
      <c r="E3" s="13"/>
      <c r="F3" s="35">
        <v>44599</v>
      </c>
      <c r="G3" s="13"/>
      <c r="H3" s="13" t="s">
        <v>95</v>
      </c>
      <c r="I3" s="13"/>
      <c r="J3" s="13"/>
      <c r="K3" s="13"/>
      <c r="L3" s="13" t="s">
        <v>5</v>
      </c>
      <c r="M3" s="13"/>
      <c r="N3" s="36"/>
      <c r="O3" s="13"/>
      <c r="P3" s="36">
        <v>-2250</v>
      </c>
    </row>
    <row r="4" spans="1:16" x14ac:dyDescent="0.3">
      <c r="A4" s="13" t="s">
        <v>77</v>
      </c>
      <c r="B4" s="13"/>
      <c r="C4" s="13"/>
      <c r="D4" s="13"/>
      <c r="E4" s="13"/>
      <c r="F4" s="35"/>
      <c r="G4" s="13"/>
      <c r="H4" s="13"/>
      <c r="I4" s="13"/>
      <c r="J4" s="13"/>
      <c r="K4" s="13"/>
      <c r="L4" s="13"/>
      <c r="M4" s="13"/>
      <c r="N4" s="36"/>
      <c r="O4" s="13"/>
      <c r="P4" s="36"/>
    </row>
    <row r="5" spans="1:16" x14ac:dyDescent="0.3">
      <c r="A5" s="17"/>
      <c r="B5" s="17" t="s">
        <v>80</v>
      </c>
      <c r="C5" s="17"/>
      <c r="D5" s="17" t="s">
        <v>82</v>
      </c>
      <c r="E5" s="17"/>
      <c r="F5" s="37">
        <v>44599</v>
      </c>
      <c r="G5" s="17"/>
      <c r="H5" s="17"/>
      <c r="I5" s="17"/>
      <c r="J5" s="17"/>
      <c r="K5" s="17"/>
      <c r="L5" s="17" t="s">
        <v>39</v>
      </c>
      <c r="M5" s="17"/>
      <c r="N5" s="16">
        <v>-1000</v>
      </c>
      <c r="O5" s="17"/>
      <c r="P5" s="16">
        <v>1000</v>
      </c>
    </row>
    <row r="6" spans="1:16" ht="15" thickBot="1" x14ac:dyDescent="0.35">
      <c r="A6" s="17"/>
      <c r="B6" s="17"/>
      <c r="C6" s="17"/>
      <c r="D6" s="17"/>
      <c r="E6" s="17"/>
      <c r="F6" s="37"/>
      <c r="G6" s="17"/>
      <c r="H6" s="17"/>
      <c r="I6" s="17"/>
      <c r="J6" s="17"/>
      <c r="K6" s="17"/>
      <c r="L6" s="17" t="s">
        <v>48</v>
      </c>
      <c r="M6" s="17"/>
      <c r="N6" s="18">
        <v>-1250</v>
      </c>
      <c r="O6" s="17"/>
      <c r="P6" s="18">
        <v>1250</v>
      </c>
    </row>
    <row r="7" spans="1:16" x14ac:dyDescent="0.3">
      <c r="A7" s="17" t="s">
        <v>78</v>
      </c>
      <c r="B7" s="17"/>
      <c r="C7" s="17"/>
      <c r="D7" s="17"/>
      <c r="E7" s="17"/>
      <c r="F7" s="37"/>
      <c r="G7" s="17"/>
      <c r="H7" s="17"/>
      <c r="I7" s="17"/>
      <c r="J7" s="17"/>
      <c r="K7" s="17"/>
      <c r="L7" s="17"/>
      <c r="M7" s="17"/>
      <c r="N7" s="16">
        <f>ROUND(SUM(N4:N6),5)</f>
        <v>-2250</v>
      </c>
      <c r="O7" s="17"/>
      <c r="P7" s="16">
        <f>ROUND(SUM(P4:P6),5)</f>
        <v>2250</v>
      </c>
    </row>
    <row r="8" spans="1:16" x14ac:dyDescent="0.3">
      <c r="A8" s="13" t="s">
        <v>77</v>
      </c>
      <c r="B8" s="13"/>
      <c r="C8" s="13"/>
      <c r="D8" s="13"/>
      <c r="E8" s="13"/>
      <c r="F8" s="35"/>
      <c r="G8" s="13"/>
      <c r="H8" s="13"/>
      <c r="I8" s="13"/>
      <c r="J8" s="13"/>
      <c r="K8" s="13"/>
      <c r="L8" s="13"/>
      <c r="M8" s="13"/>
      <c r="N8" s="36"/>
      <c r="O8" s="13"/>
      <c r="P8" s="36"/>
    </row>
    <row r="9" spans="1:16" x14ac:dyDescent="0.3">
      <c r="A9" s="34"/>
      <c r="B9" s="13" t="s">
        <v>79</v>
      </c>
      <c r="C9" s="13"/>
      <c r="D9" s="13" t="s">
        <v>83</v>
      </c>
      <c r="E9" s="13"/>
      <c r="F9" s="35">
        <v>44599</v>
      </c>
      <c r="G9" s="13"/>
      <c r="H9" s="13" t="s">
        <v>96</v>
      </c>
      <c r="I9" s="13"/>
      <c r="J9" s="13"/>
      <c r="K9" s="13"/>
      <c r="L9" s="13" t="s">
        <v>5</v>
      </c>
      <c r="M9" s="13"/>
      <c r="N9" s="36"/>
      <c r="O9" s="13"/>
      <c r="P9" s="36">
        <v>-139</v>
      </c>
    </row>
    <row r="10" spans="1:16" x14ac:dyDescent="0.3">
      <c r="A10" s="13" t="s">
        <v>77</v>
      </c>
      <c r="B10" s="13"/>
      <c r="C10" s="13"/>
      <c r="D10" s="13"/>
      <c r="E10" s="13"/>
      <c r="F10" s="35"/>
      <c r="G10" s="13"/>
      <c r="H10" s="13"/>
      <c r="I10" s="13"/>
      <c r="J10" s="13"/>
      <c r="K10" s="13"/>
      <c r="L10" s="13"/>
      <c r="M10" s="13"/>
      <c r="N10" s="36"/>
      <c r="O10" s="13"/>
      <c r="P10" s="36"/>
    </row>
    <row r="11" spans="1:16" x14ac:dyDescent="0.3">
      <c r="A11" s="17"/>
      <c r="B11" s="17" t="s">
        <v>80</v>
      </c>
      <c r="C11" s="17"/>
      <c r="D11" s="17" t="s">
        <v>84</v>
      </c>
      <c r="E11" s="17"/>
      <c r="F11" s="37">
        <v>44599</v>
      </c>
      <c r="G11" s="17"/>
      <c r="H11" s="17"/>
      <c r="I11" s="17"/>
      <c r="J11" s="17"/>
      <c r="K11" s="17"/>
      <c r="L11" s="17" t="s">
        <v>52</v>
      </c>
      <c r="M11" s="17"/>
      <c r="N11" s="16">
        <v>-135</v>
      </c>
      <c r="O11" s="17"/>
      <c r="P11" s="16">
        <v>135</v>
      </c>
    </row>
    <row r="12" spans="1:16" ht="15" thickBot="1" x14ac:dyDescent="0.35">
      <c r="A12" s="17"/>
      <c r="B12" s="17"/>
      <c r="C12" s="17"/>
      <c r="D12" s="17"/>
      <c r="E12" s="17"/>
      <c r="F12" s="37"/>
      <c r="G12" s="17"/>
      <c r="H12" s="17"/>
      <c r="I12" s="17"/>
      <c r="J12" s="17"/>
      <c r="K12" s="17"/>
      <c r="L12" s="17" t="s">
        <v>52</v>
      </c>
      <c r="M12" s="17"/>
      <c r="N12" s="18">
        <v>-4</v>
      </c>
      <c r="O12" s="17"/>
      <c r="P12" s="18">
        <v>4</v>
      </c>
    </row>
    <row r="13" spans="1:16" x14ac:dyDescent="0.3">
      <c r="A13" s="17" t="s">
        <v>78</v>
      </c>
      <c r="B13" s="17"/>
      <c r="C13" s="17"/>
      <c r="D13" s="17"/>
      <c r="E13" s="17"/>
      <c r="F13" s="37"/>
      <c r="G13" s="17"/>
      <c r="H13" s="17"/>
      <c r="I13" s="17"/>
      <c r="J13" s="17"/>
      <c r="K13" s="17"/>
      <c r="L13" s="17"/>
      <c r="M13" s="17"/>
      <c r="N13" s="16">
        <f>ROUND(SUM(N10:N12),5)</f>
        <v>-139</v>
      </c>
      <c r="O13" s="17"/>
      <c r="P13" s="16">
        <f>ROUND(SUM(P10:P12),5)</f>
        <v>139</v>
      </c>
    </row>
    <row r="14" spans="1:16" x14ac:dyDescent="0.3">
      <c r="A14" s="13" t="s">
        <v>77</v>
      </c>
      <c r="B14" s="13"/>
      <c r="C14" s="13"/>
      <c r="D14" s="13"/>
      <c r="E14" s="13"/>
      <c r="F14" s="35"/>
      <c r="G14" s="13"/>
      <c r="H14" s="13"/>
      <c r="I14" s="13"/>
      <c r="J14" s="13"/>
      <c r="K14" s="13"/>
      <c r="L14" s="13"/>
      <c r="M14" s="13"/>
      <c r="N14" s="36"/>
      <c r="O14" s="13"/>
      <c r="P14" s="36"/>
    </row>
    <row r="15" spans="1:16" x14ac:dyDescent="0.3">
      <c r="A15" s="34"/>
      <c r="B15" s="13" t="s">
        <v>79</v>
      </c>
      <c r="C15" s="13"/>
      <c r="D15" s="13" t="s">
        <v>85</v>
      </c>
      <c r="E15" s="13"/>
      <c r="F15" s="35">
        <v>44606</v>
      </c>
      <c r="G15" s="13"/>
      <c r="H15" s="13" t="s">
        <v>97</v>
      </c>
      <c r="I15" s="13"/>
      <c r="J15" s="13"/>
      <c r="K15" s="13"/>
      <c r="L15" s="13" t="s">
        <v>5</v>
      </c>
      <c r="M15" s="13"/>
      <c r="N15" s="36"/>
      <c r="O15" s="13"/>
      <c r="P15" s="36">
        <v>-3092.84</v>
      </c>
    </row>
    <row r="16" spans="1:16" x14ac:dyDescent="0.3">
      <c r="A16" s="13" t="s">
        <v>77</v>
      </c>
      <c r="B16" s="13"/>
      <c r="C16" s="13"/>
      <c r="D16" s="13"/>
      <c r="E16" s="13"/>
      <c r="F16" s="35"/>
      <c r="G16" s="13"/>
      <c r="H16" s="13"/>
      <c r="I16" s="13"/>
      <c r="J16" s="13"/>
      <c r="K16" s="13"/>
      <c r="L16" s="13"/>
      <c r="M16" s="13"/>
      <c r="N16" s="36"/>
      <c r="O16" s="13"/>
      <c r="P16" s="36"/>
    </row>
    <row r="17" spans="1:16" x14ac:dyDescent="0.3">
      <c r="A17" s="17"/>
      <c r="B17" s="17" t="s">
        <v>80</v>
      </c>
      <c r="C17" s="17"/>
      <c r="D17" s="17" t="s">
        <v>86</v>
      </c>
      <c r="E17" s="17"/>
      <c r="F17" s="37">
        <v>44606</v>
      </c>
      <c r="G17" s="17"/>
      <c r="H17" s="17"/>
      <c r="I17" s="17"/>
      <c r="J17" s="17"/>
      <c r="K17" s="17"/>
      <c r="L17" s="17" t="s">
        <v>40</v>
      </c>
      <c r="M17" s="17"/>
      <c r="N17" s="16">
        <v>-2030.33</v>
      </c>
      <c r="O17" s="17"/>
      <c r="P17" s="16">
        <v>2030.33</v>
      </c>
    </row>
    <row r="18" spans="1:16" x14ac:dyDescent="0.3">
      <c r="A18" s="17"/>
      <c r="B18" s="17" t="s">
        <v>80</v>
      </c>
      <c r="C18" s="17"/>
      <c r="D18" s="17" t="s">
        <v>87</v>
      </c>
      <c r="E18" s="17"/>
      <c r="F18" s="37">
        <v>44606</v>
      </c>
      <c r="G18" s="17"/>
      <c r="H18" s="17"/>
      <c r="I18" s="17"/>
      <c r="J18" s="17"/>
      <c r="K18" s="17"/>
      <c r="L18" s="17" t="s">
        <v>40</v>
      </c>
      <c r="M18" s="17"/>
      <c r="N18" s="16">
        <v>-329.17</v>
      </c>
      <c r="O18" s="17"/>
      <c r="P18" s="16">
        <v>329.17</v>
      </c>
    </row>
    <row r="19" spans="1:16" x14ac:dyDescent="0.3">
      <c r="A19" s="17"/>
      <c r="B19" s="17" t="s">
        <v>80</v>
      </c>
      <c r="C19" s="17"/>
      <c r="D19" s="17" t="s">
        <v>88</v>
      </c>
      <c r="E19" s="17"/>
      <c r="F19" s="37">
        <v>44606</v>
      </c>
      <c r="G19" s="17"/>
      <c r="H19" s="17"/>
      <c r="I19" s="17"/>
      <c r="J19" s="17"/>
      <c r="K19" s="17"/>
      <c r="L19" s="17" t="s">
        <v>40</v>
      </c>
      <c r="M19" s="17"/>
      <c r="N19" s="16">
        <v>-16.670000000000002</v>
      </c>
      <c r="O19" s="17"/>
      <c r="P19" s="16">
        <v>16.670000000000002</v>
      </c>
    </row>
    <row r="20" spans="1:16" ht="15" thickBot="1" x14ac:dyDescent="0.35">
      <c r="A20" s="17"/>
      <c r="B20" s="17" t="s">
        <v>80</v>
      </c>
      <c r="C20" s="17"/>
      <c r="D20" s="17" t="s">
        <v>89</v>
      </c>
      <c r="E20" s="17"/>
      <c r="F20" s="37">
        <v>44606</v>
      </c>
      <c r="G20" s="17"/>
      <c r="H20" s="17"/>
      <c r="I20" s="17"/>
      <c r="J20" s="17"/>
      <c r="K20" s="17"/>
      <c r="L20" s="17" t="s">
        <v>40</v>
      </c>
      <c r="M20" s="17"/>
      <c r="N20" s="18">
        <v>-716.67</v>
      </c>
      <c r="O20" s="17"/>
      <c r="P20" s="18">
        <v>716.67</v>
      </c>
    </row>
    <row r="21" spans="1:16" x14ac:dyDescent="0.3">
      <c r="A21" s="17" t="s">
        <v>78</v>
      </c>
      <c r="B21" s="17"/>
      <c r="C21" s="17"/>
      <c r="D21" s="17"/>
      <c r="E21" s="17"/>
      <c r="F21" s="37"/>
      <c r="G21" s="17"/>
      <c r="H21" s="17"/>
      <c r="I21" s="17"/>
      <c r="J21" s="17"/>
      <c r="K21" s="17"/>
      <c r="L21" s="17"/>
      <c r="M21" s="17"/>
      <c r="N21" s="16">
        <f>ROUND(SUM(N16:N20),5)</f>
        <v>-3092.84</v>
      </c>
      <c r="O21" s="17"/>
      <c r="P21" s="16">
        <f>ROUND(SUM(P16:P20),5)</f>
        <v>3092.84</v>
      </c>
    </row>
    <row r="22" spans="1:16" x14ac:dyDescent="0.3">
      <c r="A22" s="13" t="s">
        <v>77</v>
      </c>
      <c r="B22" s="13"/>
      <c r="C22" s="13"/>
      <c r="D22" s="13"/>
      <c r="E22" s="13"/>
      <c r="F22" s="35"/>
      <c r="G22" s="13"/>
      <c r="H22" s="13"/>
      <c r="I22" s="13"/>
      <c r="J22" s="13"/>
      <c r="K22" s="13"/>
      <c r="L22" s="13"/>
      <c r="M22" s="13"/>
      <c r="N22" s="36"/>
      <c r="O22" s="13"/>
      <c r="P22" s="36"/>
    </row>
    <row r="23" spans="1:16" x14ac:dyDescent="0.3">
      <c r="A23" s="34"/>
      <c r="B23" s="13" t="s">
        <v>79</v>
      </c>
      <c r="C23" s="13"/>
      <c r="D23" s="13" t="s">
        <v>90</v>
      </c>
      <c r="E23" s="13"/>
      <c r="F23" s="35">
        <v>44608</v>
      </c>
      <c r="G23" s="13"/>
      <c r="H23" s="13" t="s">
        <v>98</v>
      </c>
      <c r="I23" s="13"/>
      <c r="J23" s="13"/>
      <c r="K23" s="13"/>
      <c r="L23" s="13" t="s">
        <v>5</v>
      </c>
      <c r="M23" s="13"/>
      <c r="N23" s="36"/>
      <c r="O23" s="13"/>
      <c r="P23" s="36">
        <v>-4500</v>
      </c>
    </row>
    <row r="24" spans="1:16" x14ac:dyDescent="0.3">
      <c r="A24" s="13" t="s">
        <v>77</v>
      </c>
      <c r="B24" s="13"/>
      <c r="C24" s="13"/>
      <c r="D24" s="13"/>
      <c r="E24" s="13"/>
      <c r="F24" s="35"/>
      <c r="G24" s="13"/>
      <c r="H24" s="13"/>
      <c r="I24" s="13"/>
      <c r="J24" s="13"/>
      <c r="K24" s="13"/>
      <c r="L24" s="13"/>
      <c r="M24" s="13"/>
      <c r="N24" s="36"/>
      <c r="O24" s="13"/>
      <c r="P24" s="36"/>
    </row>
    <row r="25" spans="1:16" ht="15" thickBot="1" x14ac:dyDescent="0.35">
      <c r="A25" s="34"/>
      <c r="B25" s="17" t="s">
        <v>80</v>
      </c>
      <c r="C25" s="17"/>
      <c r="D25" s="17" t="s">
        <v>91</v>
      </c>
      <c r="E25" s="17"/>
      <c r="F25" s="37">
        <v>44608</v>
      </c>
      <c r="G25" s="17"/>
      <c r="H25" s="17"/>
      <c r="I25" s="17"/>
      <c r="J25" s="17"/>
      <c r="K25" s="17"/>
      <c r="L25" s="17" t="s">
        <v>44</v>
      </c>
      <c r="M25" s="17"/>
      <c r="N25" s="18">
        <v>-4500</v>
      </c>
      <c r="O25" s="17"/>
      <c r="P25" s="18">
        <v>4500</v>
      </c>
    </row>
    <row r="26" spans="1:16" x14ac:dyDescent="0.3">
      <c r="A26" s="17" t="s">
        <v>78</v>
      </c>
      <c r="B26" s="17"/>
      <c r="C26" s="17"/>
      <c r="D26" s="17"/>
      <c r="E26" s="17"/>
      <c r="F26" s="37"/>
      <c r="G26" s="17"/>
      <c r="H26" s="17"/>
      <c r="I26" s="17"/>
      <c r="J26" s="17"/>
      <c r="K26" s="17"/>
      <c r="L26" s="17"/>
      <c r="M26" s="17"/>
      <c r="N26" s="16">
        <f>ROUND(SUM(N24:N25),5)</f>
        <v>-4500</v>
      </c>
      <c r="O26" s="17"/>
      <c r="P26" s="16">
        <f>ROUND(SUM(P24:P25),5)</f>
        <v>4500</v>
      </c>
    </row>
    <row r="27" spans="1:16" x14ac:dyDescent="0.3">
      <c r="A27" s="13" t="s">
        <v>77</v>
      </c>
      <c r="B27" s="13"/>
      <c r="C27" s="13"/>
      <c r="D27" s="13"/>
      <c r="E27" s="13"/>
      <c r="F27" s="35"/>
      <c r="G27" s="13"/>
      <c r="H27" s="13"/>
      <c r="I27" s="13"/>
      <c r="J27" s="13"/>
      <c r="K27" s="13"/>
      <c r="L27" s="13"/>
      <c r="M27" s="13"/>
      <c r="N27" s="36"/>
      <c r="O27" s="13"/>
      <c r="P27" s="36"/>
    </row>
    <row r="28" spans="1:16" x14ac:dyDescent="0.3">
      <c r="A28" s="34"/>
      <c r="B28" s="13" t="s">
        <v>79</v>
      </c>
      <c r="C28" s="13"/>
      <c r="D28" s="13" t="s">
        <v>92</v>
      </c>
      <c r="E28" s="13"/>
      <c r="F28" s="35">
        <v>44616</v>
      </c>
      <c r="G28" s="13"/>
      <c r="H28" s="13" t="s">
        <v>99</v>
      </c>
      <c r="I28" s="13"/>
      <c r="J28" s="13"/>
      <c r="K28" s="13"/>
      <c r="L28" s="13" t="s">
        <v>5</v>
      </c>
      <c r="M28" s="13"/>
      <c r="N28" s="36"/>
      <c r="O28" s="13"/>
      <c r="P28" s="36">
        <v>-150</v>
      </c>
    </row>
    <row r="29" spans="1:16" x14ac:dyDescent="0.3">
      <c r="A29" s="13" t="s">
        <v>77</v>
      </c>
      <c r="B29" s="13"/>
      <c r="C29" s="13"/>
      <c r="D29" s="13"/>
      <c r="E29" s="13"/>
      <c r="F29" s="35"/>
      <c r="G29" s="13"/>
      <c r="H29" s="13"/>
      <c r="I29" s="13"/>
      <c r="J29" s="13"/>
      <c r="K29" s="13"/>
      <c r="L29" s="13"/>
      <c r="M29" s="13"/>
      <c r="N29" s="36"/>
      <c r="O29" s="13"/>
      <c r="P29" s="36"/>
    </row>
    <row r="30" spans="1:16" ht="15" thickBot="1" x14ac:dyDescent="0.35">
      <c r="A30" s="34"/>
      <c r="B30" s="17" t="s">
        <v>80</v>
      </c>
      <c r="C30" s="17"/>
      <c r="D30" s="17" t="s">
        <v>93</v>
      </c>
      <c r="E30" s="17"/>
      <c r="F30" s="37">
        <v>44616</v>
      </c>
      <c r="G30" s="17"/>
      <c r="H30" s="17"/>
      <c r="I30" s="17"/>
      <c r="J30" s="17"/>
      <c r="K30" s="17"/>
      <c r="L30" s="17" t="s">
        <v>37</v>
      </c>
      <c r="M30" s="17"/>
      <c r="N30" s="18">
        <v>-150</v>
      </c>
      <c r="O30" s="17"/>
      <c r="P30" s="18">
        <v>150</v>
      </c>
    </row>
    <row r="31" spans="1:16" x14ac:dyDescent="0.3">
      <c r="A31" s="17" t="s">
        <v>78</v>
      </c>
      <c r="B31" s="17"/>
      <c r="C31" s="17"/>
      <c r="D31" s="17"/>
      <c r="E31" s="17"/>
      <c r="F31" s="37"/>
      <c r="G31" s="17"/>
      <c r="H31" s="17"/>
      <c r="I31" s="17"/>
      <c r="J31" s="17"/>
      <c r="K31" s="17"/>
      <c r="L31" s="17"/>
      <c r="M31" s="17"/>
      <c r="N31" s="16">
        <f>ROUND(SUM(N29:N30),5)</f>
        <v>-150</v>
      </c>
      <c r="O31" s="17"/>
      <c r="P31" s="16">
        <f>ROUND(SUM(P29:P30),5)</f>
        <v>150</v>
      </c>
    </row>
    <row r="32" spans="1:16" x14ac:dyDescent="0.3">
      <c r="A32" s="13" t="s">
        <v>77</v>
      </c>
      <c r="B32" s="13"/>
      <c r="C32" s="13"/>
      <c r="D32" s="13"/>
      <c r="E32" s="13"/>
      <c r="F32" s="35"/>
      <c r="G32" s="13"/>
      <c r="H32" s="13"/>
      <c r="I32" s="13"/>
      <c r="J32" s="13"/>
      <c r="K32" s="13"/>
      <c r="L32" s="13"/>
      <c r="M32" s="13"/>
      <c r="N32" s="36"/>
      <c r="O32" s="13"/>
      <c r="P32" s="36"/>
    </row>
    <row r="33" spans="1:16" x14ac:dyDescent="0.3">
      <c r="A33" s="34"/>
      <c r="B33" s="13" t="s">
        <v>79</v>
      </c>
      <c r="C33" s="13"/>
      <c r="D33" s="13" t="s">
        <v>94</v>
      </c>
      <c r="E33" s="13"/>
      <c r="F33" s="35">
        <v>44620</v>
      </c>
      <c r="G33" s="13"/>
      <c r="H33" s="13" t="s">
        <v>100</v>
      </c>
      <c r="I33" s="13"/>
      <c r="J33" s="13"/>
      <c r="K33" s="13"/>
      <c r="L33" s="13" t="s">
        <v>5</v>
      </c>
      <c r="M33" s="13"/>
      <c r="N33" s="36"/>
      <c r="O33" s="13"/>
      <c r="P33" s="36">
        <v>-400</v>
      </c>
    </row>
    <row r="34" spans="1:16" x14ac:dyDescent="0.3">
      <c r="A34" s="13" t="s">
        <v>77</v>
      </c>
      <c r="B34" s="13"/>
      <c r="C34" s="13"/>
      <c r="D34" s="13"/>
      <c r="E34" s="13"/>
      <c r="F34" s="35"/>
      <c r="G34" s="13"/>
      <c r="H34" s="13"/>
      <c r="I34" s="13"/>
      <c r="J34" s="13"/>
      <c r="K34" s="13"/>
      <c r="L34" s="13"/>
      <c r="M34" s="13"/>
      <c r="N34" s="36"/>
      <c r="O34" s="13"/>
      <c r="P34" s="36"/>
    </row>
    <row r="35" spans="1:16" ht="15" thickBot="1" x14ac:dyDescent="0.35">
      <c r="A35" s="34"/>
      <c r="B35" s="17" t="s">
        <v>80</v>
      </c>
      <c r="C35" s="17"/>
      <c r="D35" s="17"/>
      <c r="E35" s="17"/>
      <c r="F35" s="37">
        <v>44620</v>
      </c>
      <c r="G35" s="17"/>
      <c r="H35" s="17"/>
      <c r="I35" s="17"/>
      <c r="J35" s="17"/>
      <c r="K35" s="17"/>
      <c r="L35" s="17" t="s">
        <v>46</v>
      </c>
      <c r="M35" s="17"/>
      <c r="N35" s="18">
        <v>-400</v>
      </c>
      <c r="O35" s="17"/>
      <c r="P35" s="18">
        <v>400</v>
      </c>
    </row>
    <row r="36" spans="1:16" x14ac:dyDescent="0.3">
      <c r="A36" s="17" t="s">
        <v>78</v>
      </c>
      <c r="B36" s="17"/>
      <c r="C36" s="17"/>
      <c r="D36" s="17"/>
      <c r="E36" s="17"/>
      <c r="F36" s="37"/>
      <c r="G36" s="17"/>
      <c r="H36" s="17"/>
      <c r="I36" s="17"/>
      <c r="J36" s="17"/>
      <c r="K36" s="17"/>
      <c r="L36" s="17"/>
      <c r="M36" s="17"/>
      <c r="N36" s="16">
        <f>ROUND(SUM(N34:N35),5)</f>
        <v>-400</v>
      </c>
      <c r="O36" s="17"/>
      <c r="P36" s="16">
        <f>ROUND(SUM(P34:P35),5)</f>
        <v>400</v>
      </c>
    </row>
  </sheetData>
  <pageMargins left="0.7" right="0.7" top="0.75" bottom="0.75" header="0.1" footer="0.3"/>
  <pageSetup scale="92" orientation="landscape" r:id="rId1"/>
  <headerFooter>
    <oddHeader>&amp;L&amp;"Arial,Bold"&amp;8 8:48 AM
&amp;"Arial,Bold"&amp;8 03/09/22
&amp;"Arial,Bold"&amp;8 &amp;C&amp;"Arial,Bold"&amp;12 Community Renewable Energy Association
&amp;"Arial,Bold"&amp;14 Check Detail
&amp;"Arial,Bold"&amp;10 February 2022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P&amp;L Month YTD</vt:lpstr>
      <vt:lpstr>Bdgt vs Actual</vt:lpstr>
      <vt:lpstr>Check Detail</vt:lpstr>
      <vt:lpstr>'Balance Sheet'!Print_Titles</vt:lpstr>
      <vt:lpstr>'Bdgt vs Actual'!Print_Titles</vt:lpstr>
      <vt:lpstr>'Check Detail'!Print_Titles</vt:lpstr>
      <vt:lpstr>'P&amp;L Month YTD'!Print_Titles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Woods</dc:creator>
  <cp:lastModifiedBy>Dana Woods</cp:lastModifiedBy>
  <cp:lastPrinted>2022-03-09T16:49:52Z</cp:lastPrinted>
  <dcterms:created xsi:type="dcterms:W3CDTF">2022-03-09T16:33:25Z</dcterms:created>
  <dcterms:modified xsi:type="dcterms:W3CDTF">2022-03-09T16:50:28Z</dcterms:modified>
</cp:coreProperties>
</file>